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3. DADOS NIELSEN\48. JUNHO 2024\"/>
    </mc:Choice>
  </mc:AlternateContent>
  <xr:revisionPtr revIDLastSave="0" documentId="13_ncr:1_{0A74E82E-9A85-4866-B38B-DD3D89F20F7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'11'!$A$5:$AG$48</definedName>
    <definedName name="_xlnm.Print_Area" localSheetId="13">'12'!$A$5:$AG$39</definedName>
    <definedName name="_xlnm.Print_Area" localSheetId="14">'13'!$A$5:$AG$31</definedName>
    <definedName name="_xlnm.Print_Area" localSheetId="15">'14'!$A$5:$AG$37</definedName>
    <definedName name="_xlnm.Print_Area" localSheetId="6">'5'!$A$4:$AI$71</definedName>
    <definedName name="_xlnm.Print_Area" localSheetId="7">'6'!$A$4:$AI$71</definedName>
    <definedName name="_xlnm.Print_Area" localSheetId="8">'7'!$A$4:$AI$71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9" i="33" l="1"/>
  <c r="V49" i="33"/>
  <c r="V50" i="33"/>
  <c r="N93" i="33"/>
  <c r="N94" i="33"/>
  <c r="N95" i="33"/>
  <c r="N96" i="33"/>
  <c r="N97" i="33"/>
  <c r="N88" i="33"/>
  <c r="N107" i="33"/>
  <c r="N108" i="33"/>
  <c r="C80" i="33"/>
  <c r="D80" i="33"/>
  <c r="E80" i="33"/>
  <c r="F80" i="33"/>
  <c r="G80" i="33"/>
  <c r="H80" i="33"/>
  <c r="I80" i="33"/>
  <c r="J80" i="33"/>
  <c r="K80" i="33"/>
  <c r="L80" i="33"/>
  <c r="C81" i="33"/>
  <c r="D81" i="33"/>
  <c r="E81" i="33"/>
  <c r="F81" i="33"/>
  <c r="G81" i="33"/>
  <c r="H81" i="33"/>
  <c r="I81" i="33"/>
  <c r="J81" i="33"/>
  <c r="K81" i="33"/>
  <c r="L81" i="33"/>
  <c r="C82" i="33"/>
  <c r="D82" i="33"/>
  <c r="E82" i="33"/>
  <c r="F82" i="33"/>
  <c r="G82" i="33"/>
  <c r="H82" i="33"/>
  <c r="I82" i="33"/>
  <c r="J82" i="33"/>
  <c r="K82" i="33"/>
  <c r="L82" i="33"/>
  <c r="C83" i="33"/>
  <c r="D83" i="33"/>
  <c r="E83" i="33"/>
  <c r="F83" i="33"/>
  <c r="G83" i="33"/>
  <c r="H83" i="33"/>
  <c r="I83" i="33"/>
  <c r="J83" i="33"/>
  <c r="K83" i="33"/>
  <c r="L83" i="33"/>
  <c r="C84" i="33"/>
  <c r="D84" i="33"/>
  <c r="E84" i="33"/>
  <c r="F84" i="33"/>
  <c r="G84" i="33"/>
  <c r="H84" i="33"/>
  <c r="I84" i="33"/>
  <c r="J84" i="33"/>
  <c r="K84" i="33"/>
  <c r="L84" i="33"/>
  <c r="H85" i="33"/>
  <c r="I85" i="33"/>
  <c r="J85" i="33"/>
  <c r="K85" i="33"/>
  <c r="L85" i="33"/>
  <c r="F86" i="33"/>
  <c r="G86" i="33"/>
  <c r="J86" i="33"/>
  <c r="L86" i="33"/>
  <c r="C88" i="33"/>
  <c r="D88" i="33"/>
  <c r="E88" i="33"/>
  <c r="F88" i="33"/>
  <c r="G88" i="33"/>
  <c r="H88" i="33"/>
  <c r="I88" i="33"/>
  <c r="J88" i="33"/>
  <c r="K88" i="33"/>
  <c r="L88" i="33"/>
  <c r="C89" i="33"/>
  <c r="D89" i="33"/>
  <c r="E89" i="33"/>
  <c r="F89" i="33"/>
  <c r="G89" i="33"/>
  <c r="H89" i="33"/>
  <c r="I89" i="33"/>
  <c r="J89" i="33"/>
  <c r="K89" i="33"/>
  <c r="L89" i="33"/>
  <c r="C90" i="33"/>
  <c r="D90" i="33"/>
  <c r="E90" i="33"/>
  <c r="F90" i="33"/>
  <c r="G90" i="33"/>
  <c r="H90" i="33"/>
  <c r="I90" i="33"/>
  <c r="J90" i="33"/>
  <c r="K90" i="33"/>
  <c r="L90" i="33"/>
  <c r="C91" i="33"/>
  <c r="D91" i="33"/>
  <c r="E91" i="33"/>
  <c r="F91" i="33"/>
  <c r="G91" i="33"/>
  <c r="H91" i="33"/>
  <c r="I91" i="33"/>
  <c r="J91" i="33"/>
  <c r="K91" i="33"/>
  <c r="L91" i="33"/>
  <c r="F92" i="33"/>
  <c r="G92" i="33"/>
  <c r="H92" i="33"/>
  <c r="C93" i="33"/>
  <c r="D93" i="33"/>
  <c r="E93" i="33"/>
  <c r="F93" i="33"/>
  <c r="G93" i="33"/>
  <c r="H93" i="33"/>
  <c r="I93" i="33"/>
  <c r="J93" i="33"/>
  <c r="K93" i="33"/>
  <c r="L93" i="33"/>
  <c r="C94" i="33"/>
  <c r="D94" i="33"/>
  <c r="E94" i="33"/>
  <c r="F94" i="33"/>
  <c r="G94" i="33"/>
  <c r="H94" i="33"/>
  <c r="I94" i="33"/>
  <c r="J94" i="33"/>
  <c r="K94" i="33"/>
  <c r="L94" i="33"/>
  <c r="H95" i="33"/>
  <c r="I95" i="33"/>
  <c r="J95" i="33"/>
  <c r="K95" i="33"/>
  <c r="L95" i="33"/>
  <c r="E96" i="33"/>
  <c r="F96" i="33"/>
  <c r="G96" i="33"/>
  <c r="H96" i="33"/>
  <c r="I96" i="33"/>
  <c r="J96" i="33"/>
  <c r="K96" i="33"/>
  <c r="L96" i="33"/>
  <c r="I97" i="33"/>
  <c r="J97" i="33"/>
  <c r="K97" i="33"/>
  <c r="L97" i="33"/>
  <c r="C98" i="33"/>
  <c r="D98" i="33"/>
  <c r="E98" i="33"/>
  <c r="F98" i="33"/>
  <c r="G98" i="33"/>
  <c r="H98" i="33"/>
  <c r="I98" i="33"/>
  <c r="J98" i="33"/>
  <c r="K98" i="33"/>
  <c r="L98" i="33"/>
  <c r="C99" i="33"/>
  <c r="D99" i="33"/>
  <c r="E99" i="33"/>
  <c r="F99" i="33"/>
  <c r="G99" i="33"/>
  <c r="H99" i="33"/>
  <c r="I99" i="33"/>
  <c r="J99" i="33"/>
  <c r="K99" i="33"/>
  <c r="L99" i="33"/>
  <c r="C100" i="33"/>
  <c r="D100" i="33"/>
  <c r="E100" i="33"/>
  <c r="F100" i="33"/>
  <c r="G100" i="33"/>
  <c r="H100" i="33"/>
  <c r="I100" i="33"/>
  <c r="J100" i="33"/>
  <c r="K100" i="33"/>
  <c r="L100" i="33"/>
  <c r="C101" i="33"/>
  <c r="D101" i="33"/>
  <c r="E101" i="33"/>
  <c r="F101" i="33"/>
  <c r="G101" i="33"/>
  <c r="H101" i="33"/>
  <c r="I101" i="33"/>
  <c r="J101" i="33"/>
  <c r="K101" i="33"/>
  <c r="L101" i="33"/>
  <c r="C102" i="33"/>
  <c r="D102" i="33"/>
  <c r="E102" i="33"/>
  <c r="F102" i="33"/>
  <c r="G102" i="33"/>
  <c r="H102" i="33"/>
  <c r="I102" i="33"/>
  <c r="J102" i="33"/>
  <c r="K102" i="33"/>
  <c r="L102" i="33"/>
  <c r="C103" i="33"/>
  <c r="D103" i="33"/>
  <c r="E103" i="33"/>
  <c r="F103" i="33"/>
  <c r="G103" i="33"/>
  <c r="H103" i="33"/>
  <c r="I103" i="33"/>
  <c r="J103" i="33"/>
  <c r="K103" i="33"/>
  <c r="L103" i="33"/>
  <c r="C104" i="33"/>
  <c r="D104" i="33"/>
  <c r="E104" i="33"/>
  <c r="F104" i="33"/>
  <c r="G104" i="33"/>
  <c r="H104" i="33"/>
  <c r="I104" i="33"/>
  <c r="J104" i="33"/>
  <c r="K104" i="33"/>
  <c r="L104" i="33"/>
  <c r="H105" i="33"/>
  <c r="I105" i="33"/>
  <c r="J105" i="33"/>
  <c r="K105" i="33"/>
  <c r="L105" i="33"/>
  <c r="E106" i="33"/>
  <c r="F106" i="33"/>
  <c r="G106" i="33"/>
  <c r="H106" i="33"/>
  <c r="I106" i="33"/>
  <c r="J106" i="33"/>
  <c r="K106" i="33"/>
  <c r="L106" i="33"/>
  <c r="I107" i="33"/>
  <c r="J107" i="33"/>
  <c r="K107" i="33"/>
  <c r="L107" i="33"/>
  <c r="C108" i="33"/>
  <c r="D108" i="33"/>
  <c r="E108" i="33"/>
  <c r="F108" i="33"/>
  <c r="G108" i="33"/>
  <c r="H108" i="33"/>
  <c r="I108" i="33"/>
  <c r="J108" i="33"/>
  <c r="K108" i="33"/>
  <c r="L108" i="33"/>
  <c r="N97" i="45"/>
  <c r="Y50" i="45"/>
  <c r="Y3" i="45"/>
  <c r="L7" i="21"/>
  <c r="K7" i="21"/>
  <c r="R48" i="21"/>
  <c r="Q48" i="21"/>
  <c r="T43" i="22"/>
  <c r="T19" i="22"/>
  <c r="I79" i="33"/>
  <c r="J79" i="33"/>
  <c r="T69" i="33"/>
  <c r="T55" i="33"/>
  <c r="T56" i="33"/>
  <c r="T57" i="33"/>
  <c r="T58" i="33"/>
  <c r="T59" i="33"/>
  <c r="T60" i="33"/>
  <c r="T61" i="33"/>
  <c r="T62" i="33"/>
  <c r="T54" i="33"/>
  <c r="N49" i="33"/>
  <c r="O49" i="33"/>
  <c r="P49" i="33"/>
  <c r="U49" i="33"/>
  <c r="T45" i="33"/>
  <c r="T46" i="33"/>
  <c r="T47" i="33"/>
  <c r="T48" i="33"/>
  <c r="T49" i="33"/>
  <c r="T50" i="33"/>
  <c r="T52" i="33"/>
  <c r="T44" i="33"/>
  <c r="K64" i="33"/>
  <c r="L64" i="33"/>
  <c r="K65" i="33"/>
  <c r="L65" i="33"/>
  <c r="K66" i="33"/>
  <c r="L66" i="33"/>
  <c r="K67" i="33"/>
  <c r="L67" i="33"/>
  <c r="K68" i="33"/>
  <c r="L68" i="33"/>
  <c r="K69" i="33"/>
  <c r="L69" i="33"/>
  <c r="K70" i="33"/>
  <c r="L70" i="33"/>
  <c r="K71" i="33"/>
  <c r="L71" i="33"/>
  <c r="K72" i="33"/>
  <c r="L72" i="33"/>
  <c r="I64" i="33"/>
  <c r="I65" i="33"/>
  <c r="I66" i="33"/>
  <c r="T66" i="33" s="1"/>
  <c r="I67" i="33"/>
  <c r="I68" i="33"/>
  <c r="T68" i="33" s="1"/>
  <c r="I69" i="33"/>
  <c r="I70" i="33"/>
  <c r="I71" i="33"/>
  <c r="I72" i="33"/>
  <c r="D71" i="33"/>
  <c r="E71" i="33"/>
  <c r="F71" i="33"/>
  <c r="G71" i="33"/>
  <c r="H71" i="33"/>
  <c r="J71" i="33"/>
  <c r="C71" i="33"/>
  <c r="V15" i="33"/>
  <c r="W15" i="33"/>
  <c r="V16" i="33"/>
  <c r="W16" i="33"/>
  <c r="W25" i="33"/>
  <c r="U25" i="33"/>
  <c r="T19" i="33"/>
  <c r="T20" i="33"/>
  <c r="T21" i="33"/>
  <c r="T22" i="33"/>
  <c r="T23" i="33"/>
  <c r="T24" i="33"/>
  <c r="T25" i="33"/>
  <c r="T26" i="33"/>
  <c r="T9" i="33"/>
  <c r="T10" i="33"/>
  <c r="T11" i="33"/>
  <c r="T12" i="33"/>
  <c r="T13" i="33"/>
  <c r="T14" i="33"/>
  <c r="T15" i="33"/>
  <c r="T16" i="33"/>
  <c r="T8" i="33"/>
  <c r="T18" i="33"/>
  <c r="Q30" i="33"/>
  <c r="Q33" i="33"/>
  <c r="D35" i="33"/>
  <c r="E35" i="33"/>
  <c r="F35" i="33"/>
  <c r="Q35" i="33" s="1"/>
  <c r="G35" i="33"/>
  <c r="H35" i="33"/>
  <c r="I35" i="33"/>
  <c r="J35" i="33"/>
  <c r="K35" i="33"/>
  <c r="L35" i="33"/>
  <c r="K28" i="33"/>
  <c r="L28" i="33"/>
  <c r="K29" i="33"/>
  <c r="L29" i="33"/>
  <c r="K30" i="33"/>
  <c r="L30" i="33"/>
  <c r="K31" i="33"/>
  <c r="L31" i="33"/>
  <c r="K32" i="33"/>
  <c r="L32" i="33"/>
  <c r="K33" i="33"/>
  <c r="L33" i="33"/>
  <c r="K34" i="33"/>
  <c r="L34" i="33"/>
  <c r="K36" i="33"/>
  <c r="L36" i="33"/>
  <c r="E28" i="33"/>
  <c r="F28" i="33"/>
  <c r="G28" i="33"/>
  <c r="H28" i="33"/>
  <c r="I28" i="33"/>
  <c r="J28" i="33"/>
  <c r="E29" i="33"/>
  <c r="F29" i="33"/>
  <c r="Q29" i="33" s="1"/>
  <c r="G29" i="33"/>
  <c r="H29" i="33"/>
  <c r="I29" i="33"/>
  <c r="J29" i="33"/>
  <c r="E30" i="33"/>
  <c r="F30" i="33"/>
  <c r="G30" i="33"/>
  <c r="H30" i="33"/>
  <c r="I30" i="33"/>
  <c r="J30" i="33"/>
  <c r="E31" i="33"/>
  <c r="F31" i="33"/>
  <c r="Q31" i="33" s="1"/>
  <c r="G31" i="33"/>
  <c r="H31" i="33"/>
  <c r="I31" i="33"/>
  <c r="J31" i="33"/>
  <c r="E32" i="33"/>
  <c r="F32" i="33"/>
  <c r="Q32" i="33" s="1"/>
  <c r="G32" i="33"/>
  <c r="H32" i="33"/>
  <c r="I32" i="33"/>
  <c r="J32" i="33"/>
  <c r="E33" i="33"/>
  <c r="F33" i="33"/>
  <c r="G33" i="33"/>
  <c r="H33" i="33"/>
  <c r="I33" i="33"/>
  <c r="J33" i="33"/>
  <c r="E34" i="33"/>
  <c r="F34" i="33"/>
  <c r="Q34" i="33" s="1"/>
  <c r="G34" i="33"/>
  <c r="H34" i="33"/>
  <c r="I34" i="33"/>
  <c r="J34" i="33"/>
  <c r="E36" i="33"/>
  <c r="F36" i="33"/>
  <c r="G36" i="33"/>
  <c r="H36" i="33"/>
  <c r="I36" i="33"/>
  <c r="J36" i="33"/>
  <c r="I27" i="33"/>
  <c r="T17" i="33" s="1"/>
  <c r="V25" i="33"/>
  <c r="S25" i="33"/>
  <c r="R25" i="33"/>
  <c r="Q25" i="33"/>
  <c r="P25" i="33"/>
  <c r="O25" i="33"/>
  <c r="N25" i="33"/>
  <c r="U15" i="33"/>
  <c r="S15" i="33"/>
  <c r="R15" i="33"/>
  <c r="Q15" i="33"/>
  <c r="P15" i="33"/>
  <c r="O15" i="33"/>
  <c r="N15" i="33"/>
  <c r="T26" i="30"/>
  <c r="T24" i="30"/>
  <c r="T17" i="30"/>
  <c r="T18" i="30"/>
  <c r="T19" i="30"/>
  <c r="T20" i="30"/>
  <c r="T21" i="30"/>
  <c r="T22" i="30"/>
  <c r="U9" i="30"/>
  <c r="U10" i="30"/>
  <c r="U11" i="30"/>
  <c r="U12" i="30"/>
  <c r="U13" i="30"/>
  <c r="U14" i="30"/>
  <c r="T9" i="30"/>
  <c r="T10" i="30"/>
  <c r="T11" i="30"/>
  <c r="T12" i="30"/>
  <c r="T13" i="30"/>
  <c r="T14" i="30"/>
  <c r="T8" i="30"/>
  <c r="T16" i="30"/>
  <c r="S16" i="30"/>
  <c r="S12" i="30"/>
  <c r="S13" i="30"/>
  <c r="S14" i="30"/>
  <c r="Q12" i="30"/>
  <c r="Q13" i="30"/>
  <c r="Q14" i="30"/>
  <c r="W13" i="30"/>
  <c r="V13" i="30"/>
  <c r="W12" i="30"/>
  <c r="V12" i="30"/>
  <c r="T47" i="30"/>
  <c r="T48" i="30"/>
  <c r="T49" i="30"/>
  <c r="T50" i="30"/>
  <c r="T51" i="30"/>
  <c r="T52" i="30"/>
  <c r="T39" i="30"/>
  <c r="T40" i="30"/>
  <c r="T41" i="30"/>
  <c r="T42" i="30"/>
  <c r="T43" i="30"/>
  <c r="T44" i="30"/>
  <c r="T46" i="30"/>
  <c r="T38" i="30"/>
  <c r="T37" i="30"/>
  <c r="I63" i="33"/>
  <c r="T53" i="33" s="1"/>
  <c r="J63" i="33"/>
  <c r="I67" i="30"/>
  <c r="J67" i="30"/>
  <c r="I68" i="30"/>
  <c r="J68" i="30"/>
  <c r="I69" i="30"/>
  <c r="J69" i="30"/>
  <c r="I70" i="30"/>
  <c r="J70" i="30"/>
  <c r="I71" i="30"/>
  <c r="J71" i="30"/>
  <c r="I75" i="30"/>
  <c r="J75" i="30"/>
  <c r="I76" i="30"/>
  <c r="J76" i="30"/>
  <c r="I78" i="30"/>
  <c r="J78" i="30"/>
  <c r="I79" i="30"/>
  <c r="J79" i="30"/>
  <c r="I80" i="30"/>
  <c r="J80" i="30"/>
  <c r="I81" i="30"/>
  <c r="J81" i="30"/>
  <c r="I54" i="30"/>
  <c r="T54" i="30" s="1"/>
  <c r="J54" i="30"/>
  <c r="I55" i="30"/>
  <c r="J55" i="30"/>
  <c r="J85" i="30" s="1"/>
  <c r="I56" i="30"/>
  <c r="J56" i="30"/>
  <c r="I57" i="30"/>
  <c r="J57" i="30"/>
  <c r="I58" i="30"/>
  <c r="J58" i="30"/>
  <c r="I59" i="30"/>
  <c r="J59" i="30"/>
  <c r="I60" i="30"/>
  <c r="J60" i="30"/>
  <c r="I53" i="30"/>
  <c r="I24" i="30"/>
  <c r="J24" i="30"/>
  <c r="I25" i="30"/>
  <c r="I85" i="30" s="1"/>
  <c r="J25" i="30"/>
  <c r="I26" i="30"/>
  <c r="I86" i="30" s="1"/>
  <c r="J26" i="30"/>
  <c r="I27" i="30"/>
  <c r="I87" i="30" s="1"/>
  <c r="J27" i="30"/>
  <c r="I28" i="30"/>
  <c r="J28" i="30"/>
  <c r="I29" i="30"/>
  <c r="I89" i="30" s="1"/>
  <c r="J29" i="30"/>
  <c r="J89" i="30" s="1"/>
  <c r="I30" i="30"/>
  <c r="J30" i="30"/>
  <c r="I23" i="30"/>
  <c r="T28" i="30" s="1"/>
  <c r="I84" i="28"/>
  <c r="I85" i="28"/>
  <c r="I86" i="28"/>
  <c r="I87" i="28"/>
  <c r="I88" i="28"/>
  <c r="I89" i="28"/>
  <c r="I90" i="28"/>
  <c r="I94" i="28"/>
  <c r="I95" i="28"/>
  <c r="I96" i="28"/>
  <c r="I97" i="28"/>
  <c r="I99" i="28"/>
  <c r="I100" i="28"/>
  <c r="I101" i="28"/>
  <c r="I102" i="28"/>
  <c r="I103" i="28"/>
  <c r="I105" i="28"/>
  <c r="T58" i="28"/>
  <c r="T59" i="28"/>
  <c r="T60" i="28"/>
  <c r="T61" i="28"/>
  <c r="T62" i="28"/>
  <c r="T63" i="28"/>
  <c r="T64" i="28"/>
  <c r="T65" i="28"/>
  <c r="T66" i="28"/>
  <c r="T57" i="28"/>
  <c r="T47" i="28"/>
  <c r="T48" i="28"/>
  <c r="T49" i="28"/>
  <c r="T50" i="28"/>
  <c r="T51" i="28"/>
  <c r="T52" i="28"/>
  <c r="T53" i="28"/>
  <c r="T54" i="28"/>
  <c r="T55" i="28"/>
  <c r="T46" i="28"/>
  <c r="T28" i="28"/>
  <c r="T19" i="28"/>
  <c r="T20" i="28"/>
  <c r="T21" i="28"/>
  <c r="T22" i="28"/>
  <c r="T23" i="28"/>
  <c r="T24" i="28"/>
  <c r="T25" i="28"/>
  <c r="T26" i="28"/>
  <c r="T27" i="28"/>
  <c r="T18" i="28"/>
  <c r="T9" i="28"/>
  <c r="T10" i="28"/>
  <c r="T11" i="28"/>
  <c r="T12" i="28"/>
  <c r="T13" i="28"/>
  <c r="T14" i="28"/>
  <c r="T15" i="28"/>
  <c r="T16" i="28"/>
  <c r="T8" i="28"/>
  <c r="T17" i="28"/>
  <c r="T7" i="28"/>
  <c r="I68" i="28"/>
  <c r="I107" i="28" s="1"/>
  <c r="I69" i="28"/>
  <c r="I70" i="28"/>
  <c r="I71" i="28"/>
  <c r="T71" i="28" s="1"/>
  <c r="I72" i="28"/>
  <c r="I73" i="28"/>
  <c r="T73" i="28" s="1"/>
  <c r="I74" i="28"/>
  <c r="T74" i="28" s="1"/>
  <c r="I75" i="28"/>
  <c r="I76" i="28"/>
  <c r="I77" i="28"/>
  <c r="I67" i="28"/>
  <c r="T56" i="28" s="1"/>
  <c r="I29" i="28"/>
  <c r="T29" i="28" s="1"/>
  <c r="I30" i="28"/>
  <c r="I108" i="28" s="1"/>
  <c r="I31" i="28"/>
  <c r="T31" i="28" s="1"/>
  <c r="I32" i="28"/>
  <c r="I33" i="28"/>
  <c r="I111" i="28" s="1"/>
  <c r="I34" i="28"/>
  <c r="I35" i="28"/>
  <c r="T35" i="28" s="1"/>
  <c r="I36" i="28"/>
  <c r="T36" i="28" s="1"/>
  <c r="I37" i="28"/>
  <c r="T37" i="28" s="1"/>
  <c r="I38" i="28"/>
  <c r="I116" i="28" s="1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T56" i="12"/>
  <c r="T57" i="12"/>
  <c r="T59" i="12"/>
  <c r="T60" i="12"/>
  <c r="T62" i="12"/>
  <c r="T63" i="12"/>
  <c r="T68" i="12"/>
  <c r="T69" i="12"/>
  <c r="T71" i="12"/>
  <c r="T72" i="12"/>
  <c r="T74" i="12"/>
  <c r="T75" i="12"/>
  <c r="T77" i="12"/>
  <c r="T78" i="12"/>
  <c r="T80" i="12"/>
  <c r="T81" i="12"/>
  <c r="T83" i="12"/>
  <c r="T84" i="12"/>
  <c r="T85" i="12"/>
  <c r="T86" i="12"/>
  <c r="T87" i="12"/>
  <c r="T89" i="12"/>
  <c r="T90" i="12"/>
  <c r="T92" i="12"/>
  <c r="T93" i="12"/>
  <c r="T8" i="12"/>
  <c r="T9" i="12"/>
  <c r="T11" i="12"/>
  <c r="T12" i="12"/>
  <c r="T14" i="12"/>
  <c r="T15" i="12"/>
  <c r="T19" i="12"/>
  <c r="T20" i="12"/>
  <c r="T21" i="12"/>
  <c r="T23" i="12"/>
  <c r="T24" i="12"/>
  <c r="T26" i="12"/>
  <c r="T27" i="12"/>
  <c r="T29" i="12"/>
  <c r="T30" i="12"/>
  <c r="T32" i="12"/>
  <c r="T33" i="12"/>
  <c r="T35" i="12"/>
  <c r="T36" i="12"/>
  <c r="T38" i="12"/>
  <c r="T39" i="12"/>
  <c r="T41" i="12"/>
  <c r="T42" i="12"/>
  <c r="T43" i="12"/>
  <c r="T44" i="12"/>
  <c r="T45" i="12"/>
  <c r="I101" i="47"/>
  <c r="J101" i="47"/>
  <c r="I102" i="47"/>
  <c r="J102" i="47"/>
  <c r="I103" i="47"/>
  <c r="J103" i="47"/>
  <c r="I104" i="47"/>
  <c r="J104" i="47"/>
  <c r="I105" i="47"/>
  <c r="J105" i="47"/>
  <c r="I106" i="47"/>
  <c r="J106" i="47"/>
  <c r="I107" i="47"/>
  <c r="J107" i="47"/>
  <c r="I108" i="47"/>
  <c r="J108" i="47"/>
  <c r="I109" i="47"/>
  <c r="J109" i="47"/>
  <c r="I112" i="47"/>
  <c r="J112" i="47"/>
  <c r="I113" i="47"/>
  <c r="J113" i="47"/>
  <c r="I114" i="47"/>
  <c r="J114" i="47"/>
  <c r="I115" i="47"/>
  <c r="J115" i="47"/>
  <c r="I116" i="47"/>
  <c r="J116" i="47"/>
  <c r="I117" i="47"/>
  <c r="J117" i="47"/>
  <c r="I118" i="47"/>
  <c r="J118" i="47"/>
  <c r="I119" i="47"/>
  <c r="J119" i="47"/>
  <c r="I120" i="47"/>
  <c r="J120" i="47"/>
  <c r="I121" i="47"/>
  <c r="J121" i="47"/>
  <c r="I122" i="47"/>
  <c r="J122" i="47"/>
  <c r="I123" i="47"/>
  <c r="J123" i="47"/>
  <c r="I124" i="47"/>
  <c r="J124" i="47"/>
  <c r="I125" i="47"/>
  <c r="J125" i="47"/>
  <c r="I126" i="47"/>
  <c r="J126" i="47"/>
  <c r="I127" i="47"/>
  <c r="J127" i="47"/>
  <c r="I128" i="47"/>
  <c r="J128" i="47"/>
  <c r="I129" i="47"/>
  <c r="J129" i="47"/>
  <c r="I130" i="47"/>
  <c r="J130" i="47"/>
  <c r="I131" i="47"/>
  <c r="J131" i="47"/>
  <c r="I132" i="47"/>
  <c r="J132" i="47"/>
  <c r="I133" i="47"/>
  <c r="J133" i="47"/>
  <c r="I134" i="47"/>
  <c r="J134" i="47"/>
  <c r="I135" i="47"/>
  <c r="J135" i="47"/>
  <c r="I136" i="47"/>
  <c r="J136" i="47"/>
  <c r="I137" i="47"/>
  <c r="J137" i="47"/>
  <c r="I138" i="47"/>
  <c r="J138" i="47"/>
  <c r="T54" i="47"/>
  <c r="T55" i="47"/>
  <c r="T56" i="47"/>
  <c r="T57" i="47"/>
  <c r="T58" i="47"/>
  <c r="T59" i="47"/>
  <c r="T60" i="47"/>
  <c r="T61" i="47"/>
  <c r="T62" i="47"/>
  <c r="T63" i="47"/>
  <c r="T65" i="47"/>
  <c r="T66" i="47"/>
  <c r="T67" i="47"/>
  <c r="T68" i="47"/>
  <c r="T69" i="47"/>
  <c r="T70" i="47"/>
  <c r="T71" i="47"/>
  <c r="T72" i="47"/>
  <c r="T73" i="47"/>
  <c r="T74" i="47"/>
  <c r="T75" i="47"/>
  <c r="T76" i="47"/>
  <c r="T77" i="47"/>
  <c r="T78" i="47"/>
  <c r="T79" i="47"/>
  <c r="T80" i="47"/>
  <c r="T81" i="47"/>
  <c r="T82" i="47"/>
  <c r="T83" i="47"/>
  <c r="T84" i="47"/>
  <c r="T85" i="47"/>
  <c r="T86" i="47"/>
  <c r="T87" i="47"/>
  <c r="T88" i="47"/>
  <c r="T89" i="47"/>
  <c r="T90" i="47"/>
  <c r="T91" i="47"/>
  <c r="T8" i="47"/>
  <c r="T9" i="47"/>
  <c r="T11" i="47"/>
  <c r="T12" i="47"/>
  <c r="T14" i="47"/>
  <c r="T15" i="47"/>
  <c r="T19" i="47"/>
  <c r="T20" i="47"/>
  <c r="T22" i="47"/>
  <c r="T23" i="47"/>
  <c r="T25" i="47"/>
  <c r="T26" i="47"/>
  <c r="T28" i="47"/>
  <c r="T29" i="47"/>
  <c r="T31" i="47"/>
  <c r="T32" i="47"/>
  <c r="T34" i="47"/>
  <c r="T35" i="47"/>
  <c r="T37" i="47"/>
  <c r="T38" i="47"/>
  <c r="T40" i="47"/>
  <c r="T41" i="47"/>
  <c r="T43" i="47"/>
  <c r="T44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T55" i="46"/>
  <c r="T56" i="46"/>
  <c r="T58" i="46"/>
  <c r="T59" i="46"/>
  <c r="T61" i="46"/>
  <c r="T62" i="46"/>
  <c r="T65" i="46"/>
  <c r="T66" i="46"/>
  <c r="T67" i="46"/>
  <c r="T69" i="46"/>
  <c r="T70" i="46"/>
  <c r="T72" i="46"/>
  <c r="T73" i="46"/>
  <c r="T75" i="46"/>
  <c r="T76" i="46"/>
  <c r="T78" i="46"/>
  <c r="T79" i="46"/>
  <c r="T81" i="46"/>
  <c r="T82" i="46"/>
  <c r="T84" i="46"/>
  <c r="T85" i="46"/>
  <c r="T87" i="46"/>
  <c r="T88" i="46"/>
  <c r="T90" i="46"/>
  <c r="T91" i="46"/>
  <c r="T8" i="46"/>
  <c r="T9" i="46"/>
  <c r="T11" i="46"/>
  <c r="T12" i="46"/>
  <c r="T14" i="46"/>
  <c r="T15" i="46"/>
  <c r="T19" i="46"/>
  <c r="T20" i="46"/>
  <c r="T22" i="46"/>
  <c r="T23" i="46"/>
  <c r="T25" i="46"/>
  <c r="T26" i="46"/>
  <c r="T28" i="46"/>
  <c r="T29" i="46"/>
  <c r="T31" i="46"/>
  <c r="T32" i="46"/>
  <c r="T34" i="46"/>
  <c r="T35" i="46"/>
  <c r="T37" i="46"/>
  <c r="T38" i="46"/>
  <c r="T40" i="46"/>
  <c r="T41" i="46"/>
  <c r="T43" i="46"/>
  <c r="T44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T55" i="45"/>
  <c r="T56" i="45"/>
  <c r="T58" i="45"/>
  <c r="T59" i="45"/>
  <c r="T61" i="45"/>
  <c r="T62" i="45"/>
  <c r="T66" i="45"/>
  <c r="T67" i="45"/>
  <c r="T69" i="45"/>
  <c r="T70" i="45"/>
  <c r="T72" i="45"/>
  <c r="T73" i="45"/>
  <c r="T75" i="45"/>
  <c r="T76" i="45"/>
  <c r="T78" i="45"/>
  <c r="T79" i="45"/>
  <c r="T81" i="45"/>
  <c r="T82" i="45"/>
  <c r="T84" i="45"/>
  <c r="T85" i="45"/>
  <c r="T87" i="45"/>
  <c r="T88" i="45"/>
  <c r="T90" i="45"/>
  <c r="T91" i="45"/>
  <c r="T8" i="45"/>
  <c r="T9" i="45"/>
  <c r="T11" i="45"/>
  <c r="T12" i="45"/>
  <c r="T14" i="45"/>
  <c r="T15" i="45"/>
  <c r="T19" i="45"/>
  <c r="T20" i="45"/>
  <c r="T22" i="45"/>
  <c r="T23" i="45"/>
  <c r="T25" i="45"/>
  <c r="T26" i="45"/>
  <c r="T28" i="45"/>
  <c r="T29" i="45"/>
  <c r="T31" i="45"/>
  <c r="T32" i="45"/>
  <c r="T34" i="45"/>
  <c r="T35" i="45"/>
  <c r="T37" i="45"/>
  <c r="T38" i="45"/>
  <c r="T40" i="45"/>
  <c r="T41" i="45"/>
  <c r="T43" i="45"/>
  <c r="T44" i="45"/>
  <c r="I56" i="23"/>
  <c r="J56" i="23"/>
  <c r="I57" i="23"/>
  <c r="J57" i="23"/>
  <c r="I58" i="23"/>
  <c r="J58" i="23"/>
  <c r="I60" i="23"/>
  <c r="J60" i="23"/>
  <c r="I61" i="23"/>
  <c r="J61" i="23"/>
  <c r="I62" i="23"/>
  <c r="J62" i="23"/>
  <c r="I63" i="23"/>
  <c r="J63" i="23"/>
  <c r="I64" i="23"/>
  <c r="J64" i="23"/>
  <c r="I65" i="23"/>
  <c r="J65" i="23"/>
  <c r="I66" i="23"/>
  <c r="J66" i="23"/>
  <c r="I67" i="23"/>
  <c r="J67" i="23"/>
  <c r="I68" i="23"/>
  <c r="J68" i="23"/>
  <c r="I69" i="23"/>
  <c r="I70" i="23"/>
  <c r="J70" i="23"/>
  <c r="I71" i="23"/>
  <c r="J71" i="23"/>
  <c r="T47" i="23"/>
  <c r="T46" i="23"/>
  <c r="T23" i="23"/>
  <c r="T22" i="23"/>
  <c r="I21" i="23"/>
  <c r="I56" i="22"/>
  <c r="J56" i="22"/>
  <c r="I57" i="22"/>
  <c r="J57" i="22"/>
  <c r="I58" i="22"/>
  <c r="J58" i="22"/>
  <c r="I60" i="22"/>
  <c r="J60" i="22"/>
  <c r="I61" i="22"/>
  <c r="J61" i="22"/>
  <c r="I62" i="22"/>
  <c r="J62" i="22"/>
  <c r="I63" i="22"/>
  <c r="J63" i="22"/>
  <c r="I64" i="22"/>
  <c r="J64" i="22"/>
  <c r="I65" i="22"/>
  <c r="J65" i="22"/>
  <c r="I66" i="22"/>
  <c r="J66" i="22"/>
  <c r="I67" i="22"/>
  <c r="J67" i="22"/>
  <c r="I68" i="22"/>
  <c r="J68" i="22"/>
  <c r="I70" i="22"/>
  <c r="J70" i="22"/>
  <c r="I71" i="22"/>
  <c r="J71" i="22"/>
  <c r="D36" i="28"/>
  <c r="E36" i="28"/>
  <c r="F36" i="28"/>
  <c r="G36" i="28"/>
  <c r="H36" i="28"/>
  <c r="J36" i="28"/>
  <c r="K36" i="28"/>
  <c r="L36" i="28"/>
  <c r="C36" i="28"/>
  <c r="I94" i="12"/>
  <c r="T70" i="12" s="1"/>
  <c r="I95" i="12"/>
  <c r="T95" i="12" s="1"/>
  <c r="I96" i="12"/>
  <c r="T96" i="12" s="1"/>
  <c r="I46" i="12"/>
  <c r="T10" i="12" s="1"/>
  <c r="I47" i="12"/>
  <c r="T47" i="12" s="1"/>
  <c r="I48" i="12"/>
  <c r="T48" i="12" s="1"/>
  <c r="I93" i="47"/>
  <c r="T93" i="47" s="1"/>
  <c r="I94" i="47"/>
  <c r="T94" i="47" s="1"/>
  <c r="I45" i="47"/>
  <c r="T7" i="47" s="1"/>
  <c r="J45" i="47"/>
  <c r="J139" i="47" s="1"/>
  <c r="I46" i="47"/>
  <c r="J46" i="47"/>
  <c r="I47" i="47"/>
  <c r="J47" i="47"/>
  <c r="I92" i="46"/>
  <c r="T83" i="46" s="1"/>
  <c r="J92" i="46"/>
  <c r="I93" i="46"/>
  <c r="J93" i="46"/>
  <c r="I94" i="46"/>
  <c r="J94" i="46"/>
  <c r="I45" i="46"/>
  <c r="T18" i="46" s="1"/>
  <c r="I46" i="46"/>
  <c r="I47" i="46"/>
  <c r="T47" i="46" s="1"/>
  <c r="I92" i="45"/>
  <c r="T86" i="45" s="1"/>
  <c r="I93" i="45"/>
  <c r="I94" i="45"/>
  <c r="T94" i="45" s="1"/>
  <c r="I45" i="45"/>
  <c r="I46" i="45"/>
  <c r="I47" i="45"/>
  <c r="T47" i="45" s="1"/>
  <c r="I45" i="23"/>
  <c r="J45" i="23"/>
  <c r="I7" i="23"/>
  <c r="T14" i="23" s="1"/>
  <c r="I31" i="23"/>
  <c r="T37" i="23" s="1"/>
  <c r="I45" i="22"/>
  <c r="T46" i="22" s="1"/>
  <c r="I31" i="22"/>
  <c r="T39" i="22" s="1"/>
  <c r="I7" i="22"/>
  <c r="T12" i="22" s="1"/>
  <c r="I21" i="22"/>
  <c r="T23" i="22" s="1"/>
  <c r="T65" i="33" l="1"/>
  <c r="T32" i="33"/>
  <c r="T28" i="33"/>
  <c r="T72" i="33"/>
  <c r="T64" i="33"/>
  <c r="T70" i="33"/>
  <c r="T67" i="33"/>
  <c r="T71" i="33"/>
  <c r="T43" i="33"/>
  <c r="T63" i="33" s="1"/>
  <c r="T33" i="33"/>
  <c r="T29" i="33"/>
  <c r="T34" i="33"/>
  <c r="T30" i="33"/>
  <c r="T31" i="33"/>
  <c r="T36" i="33"/>
  <c r="T35" i="33"/>
  <c r="T7" i="33"/>
  <c r="T27" i="33" s="1"/>
  <c r="Z13" i="30"/>
  <c r="Z12" i="30"/>
  <c r="I88" i="30"/>
  <c r="J87" i="30"/>
  <c r="T58" i="30"/>
  <c r="J88" i="30"/>
  <c r="I84" i="30"/>
  <c r="T57" i="30"/>
  <c r="T56" i="30"/>
  <c r="J84" i="30"/>
  <c r="T55" i="30"/>
  <c r="I83" i="30"/>
  <c r="J86" i="30"/>
  <c r="T45" i="30"/>
  <c r="T53" i="30" s="1"/>
  <c r="T60" i="30"/>
  <c r="T59" i="30"/>
  <c r="T7" i="30"/>
  <c r="T27" i="30"/>
  <c r="T25" i="30"/>
  <c r="T15" i="30"/>
  <c r="T23" i="30" s="1"/>
  <c r="T30" i="30"/>
  <c r="T29" i="30"/>
  <c r="I112" i="28"/>
  <c r="T72" i="28"/>
  <c r="T69" i="28"/>
  <c r="T76" i="28"/>
  <c r="T70" i="28"/>
  <c r="T68" i="28"/>
  <c r="I106" i="28"/>
  <c r="T45" i="28"/>
  <c r="T67" i="28" s="1"/>
  <c r="T77" i="28"/>
  <c r="I110" i="28"/>
  <c r="I114" i="28"/>
  <c r="T38" i="28"/>
  <c r="T34" i="28"/>
  <c r="I113" i="28"/>
  <c r="T33" i="28"/>
  <c r="T32" i="28"/>
  <c r="T30" i="28"/>
  <c r="I109" i="28"/>
  <c r="T58" i="12"/>
  <c r="T76" i="12"/>
  <c r="T91" i="12"/>
  <c r="T67" i="12"/>
  <c r="T82" i="12"/>
  <c r="T64" i="12"/>
  <c r="T73" i="12"/>
  <c r="T55" i="12"/>
  <c r="T88" i="12"/>
  <c r="T79" i="12"/>
  <c r="T61" i="12"/>
  <c r="T34" i="12"/>
  <c r="T16" i="12"/>
  <c r="T25" i="12"/>
  <c r="T7" i="12"/>
  <c r="I144" i="12"/>
  <c r="T40" i="12"/>
  <c r="I143" i="12"/>
  <c r="T31" i="12"/>
  <c r="T13" i="12"/>
  <c r="I142" i="12"/>
  <c r="T22" i="12"/>
  <c r="T37" i="12"/>
  <c r="T28" i="12"/>
  <c r="I140" i="47"/>
  <c r="I141" i="47"/>
  <c r="T92" i="47"/>
  <c r="T47" i="47"/>
  <c r="T13" i="47"/>
  <c r="T46" i="47"/>
  <c r="T21" i="47"/>
  <c r="T30" i="47"/>
  <c r="T36" i="47"/>
  <c r="T27" i="47"/>
  <c r="T10" i="47"/>
  <c r="I139" i="47"/>
  <c r="T39" i="47"/>
  <c r="T42" i="47"/>
  <c r="T18" i="47"/>
  <c r="T33" i="47"/>
  <c r="T16" i="47"/>
  <c r="T24" i="47"/>
  <c r="T57" i="46"/>
  <c r="T94" i="46"/>
  <c r="T89" i="46"/>
  <c r="T93" i="46"/>
  <c r="T74" i="46"/>
  <c r="T63" i="46"/>
  <c r="T80" i="46"/>
  <c r="T71" i="46"/>
  <c r="T54" i="46"/>
  <c r="I140" i="46"/>
  <c r="T86" i="46"/>
  <c r="T77" i="46"/>
  <c r="T60" i="46"/>
  <c r="T68" i="46"/>
  <c r="T24" i="46"/>
  <c r="T7" i="46"/>
  <c r="T39" i="46"/>
  <c r="T33" i="46"/>
  <c r="T16" i="46"/>
  <c r="I141" i="46"/>
  <c r="T30" i="46"/>
  <c r="T13" i="46"/>
  <c r="I139" i="46"/>
  <c r="T46" i="46"/>
  <c r="T21" i="46"/>
  <c r="T36" i="46"/>
  <c r="T27" i="46"/>
  <c r="T10" i="46"/>
  <c r="T42" i="46"/>
  <c r="T68" i="45"/>
  <c r="T77" i="45"/>
  <c r="T60" i="45"/>
  <c r="T83" i="45"/>
  <c r="T74" i="45"/>
  <c r="T57" i="45"/>
  <c r="T89" i="45"/>
  <c r="T65" i="45"/>
  <c r="T93" i="45"/>
  <c r="I140" i="45"/>
  <c r="T80" i="45"/>
  <c r="T63" i="45"/>
  <c r="I139" i="45"/>
  <c r="T71" i="45"/>
  <c r="T54" i="45"/>
  <c r="T92" i="45" s="1"/>
  <c r="T46" i="45"/>
  <c r="T21" i="45"/>
  <c r="T36" i="45"/>
  <c r="T27" i="45"/>
  <c r="T10" i="45"/>
  <c r="T42" i="45"/>
  <c r="T18" i="45"/>
  <c r="T33" i="45"/>
  <c r="T16" i="45"/>
  <c r="T24" i="45"/>
  <c r="T7" i="45"/>
  <c r="I141" i="45"/>
  <c r="T39" i="45"/>
  <c r="T30" i="45"/>
  <c r="T13" i="45"/>
  <c r="T8" i="23"/>
  <c r="I24" i="23"/>
  <c r="T12" i="23"/>
  <c r="T19" i="23"/>
  <c r="T11" i="23"/>
  <c r="T17" i="23"/>
  <c r="T9" i="23"/>
  <c r="T16" i="23"/>
  <c r="T13" i="23"/>
  <c r="T10" i="23"/>
  <c r="T21" i="23"/>
  <c r="T15" i="23"/>
  <c r="T20" i="23"/>
  <c r="T18" i="23"/>
  <c r="T7" i="23"/>
  <c r="T43" i="23"/>
  <c r="T42" i="23"/>
  <c r="T36" i="23"/>
  <c r="I48" i="23"/>
  <c r="T45" i="23" s="1"/>
  <c r="T35" i="23"/>
  <c r="T34" i="23"/>
  <c r="T44" i="23"/>
  <c r="T41" i="23"/>
  <c r="T33" i="23"/>
  <c r="T40" i="23"/>
  <c r="T39" i="23"/>
  <c r="I55" i="23"/>
  <c r="I72" i="23"/>
  <c r="T38" i="23"/>
  <c r="T32" i="23"/>
  <c r="T24" i="23"/>
  <c r="T22" i="22"/>
  <c r="I69" i="22"/>
  <c r="T47" i="22"/>
  <c r="T38" i="22"/>
  <c r="T35" i="22"/>
  <c r="I48" i="22"/>
  <c r="T45" i="22" s="1"/>
  <c r="T32" i="22"/>
  <c r="T37" i="22"/>
  <c r="T44" i="22"/>
  <c r="T36" i="22"/>
  <c r="T42" i="22"/>
  <c r="T34" i="22"/>
  <c r="T41" i="22"/>
  <c r="T33" i="22"/>
  <c r="T40" i="22"/>
  <c r="T11" i="22"/>
  <c r="T10" i="22"/>
  <c r="T17" i="22"/>
  <c r="T9" i="22"/>
  <c r="T18" i="22"/>
  <c r="T16" i="22"/>
  <c r="I55" i="22"/>
  <c r="T15" i="22"/>
  <c r="T14" i="22"/>
  <c r="I24" i="22"/>
  <c r="T7" i="22" s="1"/>
  <c r="T8" i="22"/>
  <c r="T13" i="22"/>
  <c r="T20" i="22"/>
  <c r="T75" i="28"/>
  <c r="I56" i="21"/>
  <c r="J56" i="21"/>
  <c r="I57" i="21"/>
  <c r="J57" i="21"/>
  <c r="I58" i="21"/>
  <c r="J58" i="21"/>
  <c r="I60" i="21"/>
  <c r="J60" i="21"/>
  <c r="I61" i="21"/>
  <c r="J61" i="21"/>
  <c r="I62" i="21"/>
  <c r="J62" i="21"/>
  <c r="I63" i="21"/>
  <c r="J63" i="21"/>
  <c r="I64" i="21"/>
  <c r="J64" i="21"/>
  <c r="I65" i="21"/>
  <c r="J65" i="21"/>
  <c r="I66" i="21"/>
  <c r="J66" i="21"/>
  <c r="I67" i="21"/>
  <c r="J67" i="21"/>
  <c r="I68" i="21"/>
  <c r="J68" i="21"/>
  <c r="I70" i="21"/>
  <c r="J70" i="21"/>
  <c r="I71" i="21"/>
  <c r="J71" i="21"/>
  <c r="I31" i="21"/>
  <c r="I45" i="21"/>
  <c r="I21" i="21"/>
  <c r="I7" i="21"/>
  <c r="V8" i="46"/>
  <c r="W8" i="46"/>
  <c r="V9" i="46"/>
  <c r="W9" i="46"/>
  <c r="V11" i="46"/>
  <c r="W11" i="46"/>
  <c r="V12" i="46"/>
  <c r="W12" i="46"/>
  <c r="V14" i="46"/>
  <c r="W14" i="46"/>
  <c r="V15" i="46"/>
  <c r="W15" i="46"/>
  <c r="V19" i="46"/>
  <c r="W19" i="46"/>
  <c r="V20" i="46"/>
  <c r="W20" i="46"/>
  <c r="V22" i="46"/>
  <c r="W22" i="46"/>
  <c r="V23" i="46"/>
  <c r="W23" i="46"/>
  <c r="V25" i="46"/>
  <c r="W25" i="46"/>
  <c r="V26" i="46"/>
  <c r="W26" i="46"/>
  <c r="V28" i="46"/>
  <c r="W28" i="46"/>
  <c r="V29" i="46"/>
  <c r="W29" i="46"/>
  <c r="V31" i="46"/>
  <c r="W31" i="46"/>
  <c r="V32" i="46"/>
  <c r="W32" i="46"/>
  <c r="V34" i="46"/>
  <c r="W34" i="46"/>
  <c r="V35" i="46"/>
  <c r="W35" i="46"/>
  <c r="V37" i="46"/>
  <c r="W37" i="46"/>
  <c r="V38" i="46"/>
  <c r="W38" i="46"/>
  <c r="V40" i="46"/>
  <c r="W40" i="46"/>
  <c r="V41" i="46"/>
  <c r="W41" i="46"/>
  <c r="V43" i="46"/>
  <c r="W43" i="46"/>
  <c r="V44" i="46"/>
  <c r="W44" i="46"/>
  <c r="H25" i="20"/>
  <c r="H26" i="20"/>
  <c r="H18" i="20"/>
  <c r="H9" i="20"/>
  <c r="S7" i="20" s="1"/>
  <c r="I9" i="20"/>
  <c r="H25" i="19"/>
  <c r="I25" i="19"/>
  <c r="H26" i="19"/>
  <c r="I26" i="19"/>
  <c r="H18" i="19"/>
  <c r="S16" i="19" s="1"/>
  <c r="H9" i="19"/>
  <c r="S7" i="19" s="1"/>
  <c r="S8" i="36"/>
  <c r="H25" i="36"/>
  <c r="H26" i="36"/>
  <c r="H18" i="36"/>
  <c r="S16" i="36" s="1"/>
  <c r="H9" i="36"/>
  <c r="T94" i="12" l="1"/>
  <c r="T46" i="12"/>
  <c r="T45" i="47"/>
  <c r="T92" i="46"/>
  <c r="T45" i="46"/>
  <c r="T45" i="45"/>
  <c r="T31" i="23"/>
  <c r="T48" i="23" s="1"/>
  <c r="T31" i="22"/>
  <c r="T48" i="22" s="1"/>
  <c r="I72" i="22"/>
  <c r="T21" i="22"/>
  <c r="T24" i="22" s="1"/>
  <c r="I69" i="21"/>
  <c r="I48" i="21"/>
  <c r="T45" i="21" s="1"/>
  <c r="T47" i="21"/>
  <c r="T46" i="21"/>
  <c r="T23" i="21"/>
  <c r="T22" i="21"/>
  <c r="I55" i="21"/>
  <c r="T34" i="21"/>
  <c r="T42" i="21"/>
  <c r="T40" i="21"/>
  <c r="T35" i="21"/>
  <c r="T43" i="21"/>
  <c r="T36" i="21"/>
  <c r="T44" i="21"/>
  <c r="T37" i="21"/>
  <c r="T32" i="21"/>
  <c r="T38" i="21"/>
  <c r="T31" i="21"/>
  <c r="T48" i="21" s="1"/>
  <c r="T39" i="21"/>
  <c r="T33" i="21"/>
  <c r="T41" i="21"/>
  <c r="I24" i="21"/>
  <c r="T9" i="21"/>
  <c r="T17" i="21"/>
  <c r="T10" i="21"/>
  <c r="T18" i="21"/>
  <c r="T8" i="21"/>
  <c r="T11" i="21"/>
  <c r="T19" i="21"/>
  <c r="T13" i="21"/>
  <c r="T12" i="21"/>
  <c r="T20" i="21"/>
  <c r="T14" i="21"/>
  <c r="T16" i="21"/>
  <c r="T15" i="21"/>
  <c r="T7" i="21"/>
  <c r="S17" i="19"/>
  <c r="S18" i="19" s="1"/>
  <c r="H27" i="19"/>
  <c r="S8" i="19"/>
  <c r="S9" i="19" s="1"/>
  <c r="S17" i="36"/>
  <c r="S18" i="36" s="1"/>
  <c r="H27" i="36"/>
  <c r="S7" i="36"/>
  <c r="S9" i="36" s="1"/>
  <c r="H27" i="20"/>
  <c r="S8" i="20"/>
  <c r="S9" i="20" s="1"/>
  <c r="S17" i="20"/>
  <c r="S16" i="20"/>
  <c r="S18" i="20" s="1"/>
  <c r="O61" i="33"/>
  <c r="P61" i="33"/>
  <c r="Q61" i="33"/>
  <c r="R61" i="33"/>
  <c r="S61" i="33"/>
  <c r="U61" i="33"/>
  <c r="V61" i="33"/>
  <c r="W61" i="33"/>
  <c r="N61" i="33"/>
  <c r="D36" i="33"/>
  <c r="C35" i="33"/>
  <c r="H27" i="33"/>
  <c r="J27" i="33"/>
  <c r="S31" i="33" l="1"/>
  <c r="S29" i="33"/>
  <c r="S34" i="33"/>
  <c r="S30" i="33"/>
  <c r="S32" i="33"/>
  <c r="S35" i="33"/>
  <c r="S33" i="33"/>
  <c r="U35" i="33"/>
  <c r="U33" i="33"/>
  <c r="U29" i="33"/>
  <c r="U34" i="33"/>
  <c r="U30" i="33"/>
  <c r="U32" i="33"/>
  <c r="U31" i="33"/>
  <c r="T21" i="21"/>
  <c r="T24" i="21" s="1"/>
  <c r="I72" i="21"/>
  <c r="Z61" i="33"/>
  <c r="K9" i="19"/>
  <c r="J9" i="19"/>
  <c r="K47" i="12"/>
  <c r="L47" i="12"/>
  <c r="K48" i="12"/>
  <c r="L48" i="12"/>
  <c r="L79" i="33" l="1"/>
  <c r="G79" i="33"/>
  <c r="G63" i="33"/>
  <c r="R43" i="33" s="1"/>
  <c r="G64" i="33"/>
  <c r="G65" i="33"/>
  <c r="G66" i="33"/>
  <c r="G67" i="33"/>
  <c r="G68" i="33"/>
  <c r="G69" i="33"/>
  <c r="G70" i="33"/>
  <c r="G72" i="33"/>
  <c r="Y49" i="33"/>
  <c r="Y60" i="33"/>
  <c r="Y8" i="33"/>
  <c r="Y9" i="33"/>
  <c r="Y10" i="33"/>
  <c r="Y11" i="33"/>
  <c r="Y12" i="33"/>
  <c r="Y13" i="33"/>
  <c r="Y16" i="33"/>
  <c r="V9" i="33"/>
  <c r="W9" i="33"/>
  <c r="V10" i="33"/>
  <c r="W10" i="33"/>
  <c r="V11" i="33"/>
  <c r="W11" i="33"/>
  <c r="V12" i="33"/>
  <c r="W12" i="33"/>
  <c r="V13" i="33"/>
  <c r="W13" i="33"/>
  <c r="V14" i="33"/>
  <c r="W14" i="33"/>
  <c r="W8" i="33"/>
  <c r="V8" i="33"/>
  <c r="S19" i="33"/>
  <c r="U19" i="33"/>
  <c r="S20" i="33"/>
  <c r="U20" i="33"/>
  <c r="S21" i="33"/>
  <c r="U21" i="33"/>
  <c r="S22" i="33"/>
  <c r="U22" i="33"/>
  <c r="S23" i="33"/>
  <c r="U23" i="33"/>
  <c r="S24" i="33"/>
  <c r="U24" i="33"/>
  <c r="S26" i="33"/>
  <c r="U26" i="33"/>
  <c r="U18" i="33"/>
  <c r="S18" i="33"/>
  <c r="S9" i="33"/>
  <c r="U9" i="33"/>
  <c r="S10" i="33"/>
  <c r="U10" i="33"/>
  <c r="S11" i="33"/>
  <c r="U11" i="33"/>
  <c r="S12" i="33"/>
  <c r="U12" i="33"/>
  <c r="S13" i="33"/>
  <c r="U13" i="33"/>
  <c r="S14" i="33"/>
  <c r="U14" i="33"/>
  <c r="S16" i="33"/>
  <c r="U16" i="33"/>
  <c r="U8" i="33"/>
  <c r="S8" i="33"/>
  <c r="Q8" i="33"/>
  <c r="R8" i="33"/>
  <c r="Q9" i="33"/>
  <c r="R9" i="33"/>
  <c r="Q10" i="33"/>
  <c r="R10" i="33"/>
  <c r="Q11" i="33"/>
  <c r="R11" i="33"/>
  <c r="Q12" i="33"/>
  <c r="R12" i="33"/>
  <c r="Q13" i="33"/>
  <c r="R13" i="33"/>
  <c r="Q14" i="33"/>
  <c r="R14" i="33"/>
  <c r="Q16" i="33"/>
  <c r="R16" i="33"/>
  <c r="Q17" i="33"/>
  <c r="Q18" i="33"/>
  <c r="R18" i="33"/>
  <c r="Q19" i="33"/>
  <c r="R19" i="33"/>
  <c r="Q20" i="33"/>
  <c r="R20" i="33"/>
  <c r="Q21" i="33"/>
  <c r="R21" i="33"/>
  <c r="Q22" i="33"/>
  <c r="R22" i="33"/>
  <c r="Q23" i="33"/>
  <c r="R23" i="33"/>
  <c r="Q24" i="33"/>
  <c r="R24" i="33"/>
  <c r="Q26" i="33"/>
  <c r="R26" i="33"/>
  <c r="R44" i="33"/>
  <c r="S44" i="33"/>
  <c r="R45" i="33"/>
  <c r="S45" i="33"/>
  <c r="R46" i="33"/>
  <c r="S46" i="33"/>
  <c r="R47" i="33"/>
  <c r="S47" i="33"/>
  <c r="R48" i="33"/>
  <c r="S48" i="33"/>
  <c r="R49" i="33"/>
  <c r="S49" i="33"/>
  <c r="R50" i="33"/>
  <c r="S50" i="33"/>
  <c r="R52" i="33"/>
  <c r="S52" i="33"/>
  <c r="R54" i="33"/>
  <c r="S54" i="33"/>
  <c r="R55" i="33"/>
  <c r="S55" i="33"/>
  <c r="R56" i="33"/>
  <c r="S56" i="33"/>
  <c r="R57" i="33"/>
  <c r="S57" i="33"/>
  <c r="R58" i="33"/>
  <c r="S58" i="33"/>
  <c r="R59" i="33"/>
  <c r="S59" i="33"/>
  <c r="R60" i="33"/>
  <c r="S60" i="33"/>
  <c r="R62" i="33"/>
  <c r="S62" i="33"/>
  <c r="E45" i="30"/>
  <c r="F45" i="30"/>
  <c r="G45" i="30"/>
  <c r="E37" i="30"/>
  <c r="F37" i="30"/>
  <c r="G37" i="30"/>
  <c r="E15" i="30"/>
  <c r="F15" i="30"/>
  <c r="G15" i="30"/>
  <c r="E7" i="30"/>
  <c r="F7" i="30"/>
  <c r="G7" i="30"/>
  <c r="E17" i="28"/>
  <c r="F17" i="28"/>
  <c r="G17" i="28"/>
  <c r="E7" i="28"/>
  <c r="F7" i="28"/>
  <c r="G7" i="28"/>
  <c r="R19" i="30" l="1"/>
  <c r="R20" i="30"/>
  <c r="R21" i="30"/>
  <c r="R22" i="30"/>
  <c r="R16" i="30"/>
  <c r="R18" i="30"/>
  <c r="R17" i="30"/>
  <c r="P12" i="30"/>
  <c r="P13" i="30"/>
  <c r="N83" i="33"/>
  <c r="N91" i="33"/>
  <c r="R53" i="33"/>
  <c r="R63" i="33" s="1"/>
  <c r="N81" i="33"/>
  <c r="N89" i="33"/>
  <c r="N98" i="33"/>
  <c r="N85" i="33"/>
  <c r="N84" i="33"/>
  <c r="N82" i="33"/>
  <c r="N90" i="33"/>
  <c r="Y21" i="33"/>
  <c r="Y22" i="33"/>
  <c r="Y23" i="33"/>
  <c r="Y24" i="33"/>
  <c r="G27" i="33"/>
  <c r="C68" i="30"/>
  <c r="D68" i="30"/>
  <c r="E68" i="30"/>
  <c r="F68" i="30"/>
  <c r="G68" i="30"/>
  <c r="H68" i="30"/>
  <c r="K68" i="30"/>
  <c r="L68" i="30"/>
  <c r="D69" i="30"/>
  <c r="E69" i="30"/>
  <c r="F69" i="30"/>
  <c r="G69" i="30"/>
  <c r="H69" i="30"/>
  <c r="K69" i="30"/>
  <c r="L69" i="30"/>
  <c r="C70" i="30"/>
  <c r="D70" i="30"/>
  <c r="E70" i="30"/>
  <c r="F70" i="30"/>
  <c r="G70" i="30"/>
  <c r="H70" i="30"/>
  <c r="K70" i="30"/>
  <c r="L70" i="30"/>
  <c r="C71" i="30"/>
  <c r="D71" i="30"/>
  <c r="E71" i="30"/>
  <c r="F71" i="30"/>
  <c r="G71" i="30"/>
  <c r="H71" i="30"/>
  <c r="K71" i="30"/>
  <c r="L71" i="30"/>
  <c r="E75" i="30"/>
  <c r="F75" i="30"/>
  <c r="G75" i="30"/>
  <c r="H75" i="30"/>
  <c r="K75" i="30"/>
  <c r="L75" i="30"/>
  <c r="C76" i="30"/>
  <c r="D76" i="30"/>
  <c r="E76" i="30"/>
  <c r="F76" i="30"/>
  <c r="G76" i="30"/>
  <c r="H76" i="30"/>
  <c r="K76" i="30"/>
  <c r="L76" i="30"/>
  <c r="C78" i="30"/>
  <c r="D78" i="30"/>
  <c r="E78" i="30"/>
  <c r="F78" i="30"/>
  <c r="G78" i="30"/>
  <c r="H78" i="30"/>
  <c r="K78" i="30"/>
  <c r="L78" i="30"/>
  <c r="C79" i="30"/>
  <c r="D79" i="30"/>
  <c r="E79" i="30"/>
  <c r="F79" i="30"/>
  <c r="G79" i="30"/>
  <c r="H79" i="30"/>
  <c r="K79" i="30"/>
  <c r="L79" i="30"/>
  <c r="H80" i="30"/>
  <c r="K80" i="30"/>
  <c r="L80" i="30"/>
  <c r="H81" i="30"/>
  <c r="K81" i="30"/>
  <c r="L81" i="30"/>
  <c r="D82" i="30"/>
  <c r="E82" i="30"/>
  <c r="F82" i="30"/>
  <c r="G67" i="30"/>
  <c r="H67" i="30"/>
  <c r="R47" i="30"/>
  <c r="R48" i="30"/>
  <c r="R49" i="30"/>
  <c r="R50" i="30"/>
  <c r="R51" i="30"/>
  <c r="R52" i="30"/>
  <c r="R46" i="30"/>
  <c r="R39" i="30"/>
  <c r="R40" i="30"/>
  <c r="R41" i="30"/>
  <c r="R42" i="30"/>
  <c r="R43" i="30"/>
  <c r="R44" i="30"/>
  <c r="R38" i="30"/>
  <c r="G23" i="30"/>
  <c r="R7" i="30" s="1"/>
  <c r="R9" i="30"/>
  <c r="R10" i="30"/>
  <c r="R11" i="30"/>
  <c r="R12" i="30"/>
  <c r="R13" i="30"/>
  <c r="R14" i="30"/>
  <c r="R8" i="30"/>
  <c r="C85" i="28"/>
  <c r="D85" i="28"/>
  <c r="E85" i="28"/>
  <c r="F85" i="28"/>
  <c r="G85" i="28"/>
  <c r="H85" i="28"/>
  <c r="J85" i="28"/>
  <c r="K85" i="28"/>
  <c r="L85" i="28"/>
  <c r="C86" i="28"/>
  <c r="D86" i="28"/>
  <c r="E86" i="28"/>
  <c r="F86" i="28"/>
  <c r="G86" i="28"/>
  <c r="H86" i="28"/>
  <c r="J86" i="28"/>
  <c r="K86" i="28"/>
  <c r="L86" i="28"/>
  <c r="C87" i="28"/>
  <c r="D87" i="28"/>
  <c r="E87" i="28"/>
  <c r="F87" i="28"/>
  <c r="G87" i="28"/>
  <c r="H87" i="28"/>
  <c r="J87" i="28"/>
  <c r="K87" i="28"/>
  <c r="L87" i="28"/>
  <c r="C88" i="28"/>
  <c r="D88" i="28"/>
  <c r="E88" i="28"/>
  <c r="F88" i="28"/>
  <c r="G88" i="28"/>
  <c r="H88" i="28"/>
  <c r="J88" i="28"/>
  <c r="K88" i="28"/>
  <c r="L88" i="28"/>
  <c r="C89" i="28"/>
  <c r="D89" i="28"/>
  <c r="E89" i="28"/>
  <c r="F89" i="28"/>
  <c r="G89" i="28"/>
  <c r="H89" i="28"/>
  <c r="J89" i="28"/>
  <c r="K89" i="28"/>
  <c r="L89" i="28"/>
  <c r="H90" i="28"/>
  <c r="J90" i="28"/>
  <c r="K90" i="28"/>
  <c r="L90" i="28"/>
  <c r="F91" i="28"/>
  <c r="G91" i="28"/>
  <c r="C94" i="28"/>
  <c r="D94" i="28"/>
  <c r="E94" i="28"/>
  <c r="F94" i="28"/>
  <c r="G94" i="28"/>
  <c r="H94" i="28"/>
  <c r="J94" i="28"/>
  <c r="K94" i="28"/>
  <c r="L94" i="28"/>
  <c r="E95" i="28"/>
  <c r="F95" i="28"/>
  <c r="G95" i="28"/>
  <c r="H95" i="28"/>
  <c r="J95" i="28"/>
  <c r="K95" i="28"/>
  <c r="L95" i="28"/>
  <c r="C96" i="28"/>
  <c r="D96" i="28"/>
  <c r="E96" i="28"/>
  <c r="F96" i="28"/>
  <c r="G96" i="28"/>
  <c r="H96" i="28"/>
  <c r="J96" i="28"/>
  <c r="K96" i="28"/>
  <c r="L96" i="28"/>
  <c r="C97" i="28"/>
  <c r="D97" i="28"/>
  <c r="E97" i="28"/>
  <c r="F97" i="28"/>
  <c r="G97" i="28"/>
  <c r="H97" i="28"/>
  <c r="J97" i="28"/>
  <c r="K97" i="28"/>
  <c r="L97" i="28"/>
  <c r="F98" i="28"/>
  <c r="G98" i="28"/>
  <c r="H98" i="28"/>
  <c r="C99" i="28"/>
  <c r="D99" i="28"/>
  <c r="E99" i="28"/>
  <c r="F99" i="28"/>
  <c r="G99" i="28"/>
  <c r="H99" i="28"/>
  <c r="J99" i="28"/>
  <c r="K99" i="28"/>
  <c r="L99" i="28"/>
  <c r="C100" i="28"/>
  <c r="D100" i="28"/>
  <c r="E100" i="28"/>
  <c r="F100" i="28"/>
  <c r="G100" i="28"/>
  <c r="H100" i="28"/>
  <c r="J100" i="28"/>
  <c r="K100" i="28"/>
  <c r="L100" i="28"/>
  <c r="H101" i="28"/>
  <c r="J101" i="28"/>
  <c r="K101" i="28"/>
  <c r="L101" i="28"/>
  <c r="E102" i="28"/>
  <c r="F102" i="28"/>
  <c r="G102" i="28"/>
  <c r="H102" i="28"/>
  <c r="J102" i="28"/>
  <c r="K102" i="28"/>
  <c r="L102" i="28"/>
  <c r="H103" i="28"/>
  <c r="J103" i="28"/>
  <c r="K103" i="28"/>
  <c r="L103" i="28"/>
  <c r="D104" i="28"/>
  <c r="E104" i="28"/>
  <c r="F104" i="28"/>
  <c r="C105" i="28"/>
  <c r="D105" i="28"/>
  <c r="E105" i="28"/>
  <c r="F105" i="28"/>
  <c r="G105" i="28"/>
  <c r="H105" i="28"/>
  <c r="J105" i="28"/>
  <c r="K105" i="28"/>
  <c r="L105" i="28"/>
  <c r="G84" i="28"/>
  <c r="H84" i="28"/>
  <c r="J84" i="28"/>
  <c r="R58" i="28"/>
  <c r="R59" i="28"/>
  <c r="R60" i="28"/>
  <c r="R61" i="28"/>
  <c r="R62" i="28"/>
  <c r="R63" i="28"/>
  <c r="R64" i="28"/>
  <c r="R65" i="28"/>
  <c r="R66" i="28"/>
  <c r="R57" i="28"/>
  <c r="R47" i="28"/>
  <c r="R48" i="28"/>
  <c r="R49" i="28"/>
  <c r="R50" i="28"/>
  <c r="R51" i="28"/>
  <c r="R52" i="28"/>
  <c r="R53" i="28"/>
  <c r="R54" i="28"/>
  <c r="R55" i="28"/>
  <c r="R46" i="28"/>
  <c r="R56" i="28"/>
  <c r="R45" i="28"/>
  <c r="Y16" i="28"/>
  <c r="R19" i="28"/>
  <c r="R20" i="28"/>
  <c r="R21" i="28"/>
  <c r="R22" i="28"/>
  <c r="R23" i="28"/>
  <c r="R24" i="28"/>
  <c r="R25" i="28"/>
  <c r="R26" i="28"/>
  <c r="R27" i="28"/>
  <c r="R18" i="28"/>
  <c r="R9" i="28"/>
  <c r="R10" i="28"/>
  <c r="R11" i="28"/>
  <c r="R12" i="28"/>
  <c r="R13" i="28"/>
  <c r="R14" i="28"/>
  <c r="R15" i="28"/>
  <c r="R16" i="28"/>
  <c r="R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R56" i="12"/>
  <c r="R57" i="12"/>
  <c r="R59" i="12"/>
  <c r="R60" i="12"/>
  <c r="R62" i="12"/>
  <c r="R63" i="12"/>
  <c r="R65" i="12"/>
  <c r="R66" i="12"/>
  <c r="R68" i="12"/>
  <c r="R69" i="12"/>
  <c r="R71" i="12"/>
  <c r="R72" i="12"/>
  <c r="R74" i="12"/>
  <c r="R75" i="12"/>
  <c r="R77" i="12"/>
  <c r="R78" i="12"/>
  <c r="R80" i="12"/>
  <c r="R81" i="12"/>
  <c r="R83" i="12"/>
  <c r="R84" i="12"/>
  <c r="R86" i="12"/>
  <c r="R87" i="12"/>
  <c r="R89" i="12"/>
  <c r="R90" i="12"/>
  <c r="R92" i="12"/>
  <c r="R93" i="12"/>
  <c r="R8" i="12"/>
  <c r="S8" i="12"/>
  <c r="R9" i="12"/>
  <c r="S9" i="12"/>
  <c r="R11" i="12"/>
  <c r="S11" i="12"/>
  <c r="R12" i="12"/>
  <c r="S12" i="12"/>
  <c r="R14" i="12"/>
  <c r="S14" i="12"/>
  <c r="R15" i="12"/>
  <c r="S15" i="12"/>
  <c r="R17" i="12"/>
  <c r="R18" i="12"/>
  <c r="R20" i="12"/>
  <c r="S20" i="12"/>
  <c r="R21" i="12"/>
  <c r="S21" i="12"/>
  <c r="R23" i="12"/>
  <c r="S23" i="12"/>
  <c r="R24" i="12"/>
  <c r="S24" i="12"/>
  <c r="R26" i="12"/>
  <c r="S26" i="12"/>
  <c r="R27" i="12"/>
  <c r="S27" i="12"/>
  <c r="R29" i="12"/>
  <c r="S29" i="12"/>
  <c r="R30" i="12"/>
  <c r="S30" i="12"/>
  <c r="R32" i="12"/>
  <c r="S32" i="12"/>
  <c r="R33" i="12"/>
  <c r="S33" i="12"/>
  <c r="R35" i="12"/>
  <c r="S35" i="12"/>
  <c r="R36" i="12"/>
  <c r="S36" i="12"/>
  <c r="R38" i="12"/>
  <c r="S38" i="12"/>
  <c r="R39" i="12"/>
  <c r="S39" i="12"/>
  <c r="R41" i="12"/>
  <c r="S41" i="12"/>
  <c r="R42" i="12"/>
  <c r="S42" i="12"/>
  <c r="R44" i="12"/>
  <c r="S44" i="12"/>
  <c r="R45" i="12"/>
  <c r="S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R55" i="47"/>
  <c r="S55" i="47"/>
  <c r="R56" i="47"/>
  <c r="S56" i="47"/>
  <c r="R58" i="47"/>
  <c r="S58" i="47"/>
  <c r="R59" i="47"/>
  <c r="S59" i="47"/>
  <c r="R61" i="47"/>
  <c r="S61" i="47"/>
  <c r="R62" i="47"/>
  <c r="S62" i="47"/>
  <c r="R64" i="47"/>
  <c r="R66" i="47"/>
  <c r="S66" i="47"/>
  <c r="R67" i="47"/>
  <c r="S67" i="47"/>
  <c r="R69" i="47"/>
  <c r="S69" i="47"/>
  <c r="R70" i="47"/>
  <c r="S70" i="47"/>
  <c r="R72" i="47"/>
  <c r="S72" i="47"/>
  <c r="R73" i="47"/>
  <c r="S73" i="47"/>
  <c r="R75" i="47"/>
  <c r="S75" i="47"/>
  <c r="R76" i="47"/>
  <c r="S76" i="47"/>
  <c r="R78" i="47"/>
  <c r="S78" i="47"/>
  <c r="R79" i="47"/>
  <c r="S79" i="47"/>
  <c r="R81" i="47"/>
  <c r="S81" i="47"/>
  <c r="R82" i="47"/>
  <c r="S82" i="47"/>
  <c r="R84" i="47"/>
  <c r="S84" i="47"/>
  <c r="R85" i="47"/>
  <c r="S85" i="47"/>
  <c r="R87" i="47"/>
  <c r="S87" i="47"/>
  <c r="R88" i="47"/>
  <c r="S88" i="47"/>
  <c r="R90" i="47"/>
  <c r="S90" i="47"/>
  <c r="R91" i="47"/>
  <c r="S91" i="47"/>
  <c r="R8" i="47"/>
  <c r="S8" i="47"/>
  <c r="R9" i="47"/>
  <c r="S9" i="47"/>
  <c r="R11" i="47"/>
  <c r="S11" i="47"/>
  <c r="R12" i="47"/>
  <c r="S12" i="47"/>
  <c r="R14" i="47"/>
  <c r="S14" i="47"/>
  <c r="R15" i="47"/>
  <c r="S15" i="47"/>
  <c r="R17" i="47"/>
  <c r="R19" i="47"/>
  <c r="S19" i="47"/>
  <c r="R20" i="47"/>
  <c r="S20" i="47"/>
  <c r="R22" i="47"/>
  <c r="S22" i="47"/>
  <c r="R23" i="47"/>
  <c r="S23" i="47"/>
  <c r="R25" i="47"/>
  <c r="S25" i="47"/>
  <c r="R26" i="47"/>
  <c r="S26" i="47"/>
  <c r="R28" i="47"/>
  <c r="S28" i="47"/>
  <c r="R29" i="47"/>
  <c r="S29" i="47"/>
  <c r="R31" i="47"/>
  <c r="S31" i="47"/>
  <c r="R32" i="47"/>
  <c r="S32" i="47"/>
  <c r="R34" i="47"/>
  <c r="S34" i="47"/>
  <c r="R35" i="47"/>
  <c r="S35" i="47"/>
  <c r="R37" i="47"/>
  <c r="S37" i="47"/>
  <c r="R38" i="47"/>
  <c r="S38" i="47"/>
  <c r="R40" i="47"/>
  <c r="S40" i="47"/>
  <c r="R41" i="47"/>
  <c r="S41" i="47"/>
  <c r="R43" i="47"/>
  <c r="S43" i="47"/>
  <c r="R44" i="47"/>
  <c r="S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R55" i="46"/>
  <c r="S55" i="46"/>
  <c r="R56" i="46"/>
  <c r="S56" i="46"/>
  <c r="R58" i="46"/>
  <c r="S58" i="46"/>
  <c r="R59" i="46"/>
  <c r="S59" i="46"/>
  <c r="R61" i="46"/>
  <c r="S61" i="46"/>
  <c r="R62" i="46"/>
  <c r="S62" i="46"/>
  <c r="R64" i="46"/>
  <c r="R66" i="46"/>
  <c r="S66" i="46"/>
  <c r="R67" i="46"/>
  <c r="S67" i="46"/>
  <c r="R69" i="46"/>
  <c r="S69" i="46"/>
  <c r="R70" i="46"/>
  <c r="S70" i="46"/>
  <c r="R72" i="46"/>
  <c r="S72" i="46"/>
  <c r="R73" i="46"/>
  <c r="S73" i="46"/>
  <c r="R75" i="46"/>
  <c r="S75" i="46"/>
  <c r="R76" i="46"/>
  <c r="S76" i="46"/>
  <c r="R78" i="46"/>
  <c r="S78" i="46"/>
  <c r="R79" i="46"/>
  <c r="S79" i="46"/>
  <c r="R81" i="46"/>
  <c r="S81" i="46"/>
  <c r="R82" i="46"/>
  <c r="S82" i="46"/>
  <c r="R84" i="46"/>
  <c r="S84" i="46"/>
  <c r="R85" i="46"/>
  <c r="S85" i="46"/>
  <c r="R87" i="46"/>
  <c r="S87" i="46"/>
  <c r="R88" i="46"/>
  <c r="S88" i="46"/>
  <c r="R90" i="46"/>
  <c r="S90" i="46"/>
  <c r="R91" i="46"/>
  <c r="S91" i="46"/>
  <c r="R8" i="46"/>
  <c r="S8" i="46"/>
  <c r="R9" i="46"/>
  <c r="S9" i="46"/>
  <c r="R11" i="46"/>
  <c r="S11" i="46"/>
  <c r="R12" i="46"/>
  <c r="S12" i="46"/>
  <c r="R14" i="46"/>
  <c r="S14" i="46"/>
  <c r="R15" i="46"/>
  <c r="S15" i="46"/>
  <c r="R17" i="46"/>
  <c r="R19" i="46"/>
  <c r="S19" i="46"/>
  <c r="R20" i="46"/>
  <c r="S20" i="46"/>
  <c r="R22" i="46"/>
  <c r="S22" i="46"/>
  <c r="R23" i="46"/>
  <c r="S23" i="46"/>
  <c r="R25" i="46"/>
  <c r="S25" i="46"/>
  <c r="R26" i="46"/>
  <c r="S26" i="46"/>
  <c r="R28" i="46"/>
  <c r="S28" i="46"/>
  <c r="R29" i="46"/>
  <c r="S29" i="46"/>
  <c r="R31" i="46"/>
  <c r="S31" i="46"/>
  <c r="R32" i="46"/>
  <c r="S32" i="46"/>
  <c r="R34" i="46"/>
  <c r="S34" i="46"/>
  <c r="R35" i="46"/>
  <c r="S35" i="46"/>
  <c r="R37" i="46"/>
  <c r="S37" i="46"/>
  <c r="R38" i="46"/>
  <c r="S38" i="46"/>
  <c r="R40" i="46"/>
  <c r="S40" i="46"/>
  <c r="R41" i="46"/>
  <c r="S41" i="46"/>
  <c r="R43" i="46"/>
  <c r="S43" i="46"/>
  <c r="R44" i="46"/>
  <c r="S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R55" i="45"/>
  <c r="S55" i="45"/>
  <c r="R56" i="45"/>
  <c r="S56" i="45"/>
  <c r="R58" i="45"/>
  <c r="S58" i="45"/>
  <c r="R59" i="45"/>
  <c r="S59" i="45"/>
  <c r="R61" i="45"/>
  <c r="S61" i="45"/>
  <c r="R62" i="45"/>
  <c r="S62" i="45"/>
  <c r="R64" i="45"/>
  <c r="R66" i="45"/>
  <c r="S66" i="45"/>
  <c r="R67" i="45"/>
  <c r="S67" i="45"/>
  <c r="R69" i="45"/>
  <c r="S69" i="45"/>
  <c r="R70" i="45"/>
  <c r="S70" i="45"/>
  <c r="R72" i="45"/>
  <c r="S72" i="45"/>
  <c r="R73" i="45"/>
  <c r="S73" i="45"/>
  <c r="R75" i="45"/>
  <c r="S75" i="45"/>
  <c r="R76" i="45"/>
  <c r="S76" i="45"/>
  <c r="R78" i="45"/>
  <c r="S78" i="45"/>
  <c r="R79" i="45"/>
  <c r="S79" i="45"/>
  <c r="R81" i="45"/>
  <c r="S81" i="45"/>
  <c r="R82" i="45"/>
  <c r="S82" i="45"/>
  <c r="R84" i="45"/>
  <c r="S84" i="45"/>
  <c r="R85" i="45"/>
  <c r="S85" i="45"/>
  <c r="R87" i="45"/>
  <c r="S87" i="45"/>
  <c r="R88" i="45"/>
  <c r="S88" i="45"/>
  <c r="R90" i="45"/>
  <c r="S90" i="45"/>
  <c r="R91" i="45"/>
  <c r="S91" i="45"/>
  <c r="S8" i="45"/>
  <c r="S9" i="45"/>
  <c r="S11" i="45"/>
  <c r="S12" i="45"/>
  <c r="S14" i="45"/>
  <c r="S15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R8" i="45"/>
  <c r="R9" i="45"/>
  <c r="R11" i="45"/>
  <c r="R12" i="45"/>
  <c r="R14" i="45"/>
  <c r="R15" i="45"/>
  <c r="R17" i="45"/>
  <c r="R19" i="45"/>
  <c r="R20" i="45"/>
  <c r="R22" i="45"/>
  <c r="R23" i="45"/>
  <c r="R25" i="45"/>
  <c r="R26" i="45"/>
  <c r="R28" i="45"/>
  <c r="R29" i="45"/>
  <c r="R31" i="45"/>
  <c r="R32" i="45"/>
  <c r="R34" i="45"/>
  <c r="R35" i="45"/>
  <c r="R37" i="45"/>
  <c r="R38" i="45"/>
  <c r="R40" i="45"/>
  <c r="R41" i="45"/>
  <c r="R43" i="45"/>
  <c r="R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2"/>
  <c r="H56" i="22"/>
  <c r="G57" i="22"/>
  <c r="H57" i="22"/>
  <c r="G58" i="22"/>
  <c r="H58" i="22"/>
  <c r="G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70" i="22"/>
  <c r="H70" i="22"/>
  <c r="G71" i="22"/>
  <c r="H71" i="22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24" i="30"/>
  <c r="G25" i="30"/>
  <c r="G26" i="30"/>
  <c r="G27" i="30"/>
  <c r="G28" i="30"/>
  <c r="G29" i="30"/>
  <c r="G30" i="30"/>
  <c r="G53" i="30"/>
  <c r="R58" i="30" s="1"/>
  <c r="G54" i="30"/>
  <c r="G84" i="30" s="1"/>
  <c r="G55" i="30"/>
  <c r="G85" i="30" s="1"/>
  <c r="G56" i="30"/>
  <c r="G57" i="30"/>
  <c r="G87" i="30" s="1"/>
  <c r="G58" i="30"/>
  <c r="G59" i="30"/>
  <c r="G60" i="30"/>
  <c r="G68" i="28"/>
  <c r="G69" i="28"/>
  <c r="G70" i="28"/>
  <c r="G109" i="28" s="1"/>
  <c r="G71" i="28"/>
  <c r="G72" i="28"/>
  <c r="R72" i="28" s="1"/>
  <c r="G73" i="28"/>
  <c r="R73" i="28" s="1"/>
  <c r="G74" i="28"/>
  <c r="G75" i="28"/>
  <c r="G76" i="28"/>
  <c r="G77" i="28"/>
  <c r="G116" i="28" s="1"/>
  <c r="G94" i="12"/>
  <c r="R55" i="12" s="1"/>
  <c r="G95" i="12"/>
  <c r="R95" i="12" s="1"/>
  <c r="G96" i="12"/>
  <c r="R96" i="12" s="1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G28" i="28"/>
  <c r="R30" i="28" s="1"/>
  <c r="G46" i="12"/>
  <c r="R10" i="12" s="1"/>
  <c r="G47" i="12"/>
  <c r="G48" i="12"/>
  <c r="R48" i="12" s="1"/>
  <c r="R29" i="33" l="1"/>
  <c r="R32" i="33"/>
  <c r="R30" i="33"/>
  <c r="R33" i="33"/>
  <c r="R31" i="33"/>
  <c r="R34" i="33"/>
  <c r="R35" i="33"/>
  <c r="G108" i="28"/>
  <c r="G86" i="30"/>
  <c r="R15" i="30"/>
  <c r="G111" i="28"/>
  <c r="G110" i="28"/>
  <c r="G107" i="28"/>
  <c r="R35" i="28"/>
  <c r="R67" i="28"/>
  <c r="G113" i="28"/>
  <c r="G144" i="12"/>
  <c r="G143" i="12"/>
  <c r="R7" i="33"/>
  <c r="R17" i="33"/>
  <c r="N101" i="28"/>
  <c r="N103" i="28"/>
  <c r="N99" i="28"/>
  <c r="R28" i="33"/>
  <c r="R36" i="33"/>
  <c r="R55" i="30"/>
  <c r="R57" i="30"/>
  <c r="R56" i="30"/>
  <c r="R37" i="30"/>
  <c r="R45" i="30"/>
  <c r="R54" i="30"/>
  <c r="R60" i="30"/>
  <c r="R59" i="30"/>
  <c r="R25" i="30"/>
  <c r="R24" i="30"/>
  <c r="R23" i="30"/>
  <c r="G83" i="30"/>
  <c r="R30" i="30"/>
  <c r="R29" i="30"/>
  <c r="R28" i="30"/>
  <c r="R27" i="30"/>
  <c r="R26" i="30"/>
  <c r="N100" i="28"/>
  <c r="N89" i="28"/>
  <c r="N102" i="28"/>
  <c r="N97" i="28"/>
  <c r="N90" i="28"/>
  <c r="R17" i="28"/>
  <c r="R37" i="28"/>
  <c r="R36" i="28"/>
  <c r="R34" i="28"/>
  <c r="R33" i="28"/>
  <c r="R32" i="28"/>
  <c r="G106" i="28"/>
  <c r="R29" i="28"/>
  <c r="R31" i="28"/>
  <c r="R7" i="28"/>
  <c r="R38" i="28"/>
  <c r="R71" i="28"/>
  <c r="R68" i="28"/>
  <c r="R70" i="28"/>
  <c r="R77" i="28"/>
  <c r="R69" i="28"/>
  <c r="R76" i="28"/>
  <c r="R75" i="28"/>
  <c r="R74" i="28"/>
  <c r="R22" i="12"/>
  <c r="R13" i="12"/>
  <c r="R61" i="12"/>
  <c r="R76" i="12"/>
  <c r="R34" i="12"/>
  <c r="R37" i="12"/>
  <c r="R25" i="12"/>
  <c r="R16" i="12"/>
  <c r="R91" i="12"/>
  <c r="R67" i="12"/>
  <c r="R82" i="12"/>
  <c r="R58" i="12"/>
  <c r="R40" i="12"/>
  <c r="R28" i="12"/>
  <c r="R7" i="12"/>
  <c r="R73" i="12"/>
  <c r="R47" i="12"/>
  <c r="R70" i="12"/>
  <c r="R85" i="12"/>
  <c r="R88" i="12"/>
  <c r="R64" i="12"/>
  <c r="R43" i="12"/>
  <c r="R31" i="12"/>
  <c r="R19" i="12"/>
  <c r="R79" i="12"/>
  <c r="G21" i="23"/>
  <c r="G7" i="23"/>
  <c r="G92" i="47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R46" i="45" s="1"/>
  <c r="G47" i="45"/>
  <c r="R47" i="45" s="1"/>
  <c r="G45" i="45"/>
  <c r="G45" i="23"/>
  <c r="G31" i="23"/>
  <c r="R47" i="47" l="1"/>
  <c r="R46" i="47"/>
  <c r="R28" i="28"/>
  <c r="R46" i="12"/>
  <c r="R94" i="12"/>
  <c r="G141" i="47"/>
  <c r="R94" i="47"/>
  <c r="R65" i="47"/>
  <c r="R89" i="47"/>
  <c r="R63" i="47"/>
  <c r="R83" i="47"/>
  <c r="R60" i="47"/>
  <c r="R80" i="47"/>
  <c r="R71" i="47"/>
  <c r="G139" i="47"/>
  <c r="R57" i="47"/>
  <c r="R77" i="47"/>
  <c r="R86" i="47"/>
  <c r="R68" i="47"/>
  <c r="R54" i="47"/>
  <c r="R74" i="47"/>
  <c r="G140" i="47"/>
  <c r="R93" i="47"/>
  <c r="R7" i="47"/>
  <c r="R27" i="47"/>
  <c r="R42" i="47"/>
  <c r="R13" i="47"/>
  <c r="R33" i="47"/>
  <c r="R24" i="47"/>
  <c r="R39" i="47"/>
  <c r="R21" i="47"/>
  <c r="R10" i="47"/>
  <c r="R30" i="47"/>
  <c r="R16" i="47"/>
  <c r="R36" i="47"/>
  <c r="R18" i="47"/>
  <c r="R21" i="46"/>
  <c r="R46" i="46"/>
  <c r="R16" i="46"/>
  <c r="R36" i="46"/>
  <c r="R33" i="46"/>
  <c r="R47" i="46"/>
  <c r="R30" i="46"/>
  <c r="R7" i="46"/>
  <c r="R27" i="46"/>
  <c r="R13" i="46"/>
  <c r="R24" i="46"/>
  <c r="R39" i="46"/>
  <c r="R10" i="46"/>
  <c r="R18" i="46"/>
  <c r="R42" i="46"/>
  <c r="G141" i="46"/>
  <c r="R94" i="46"/>
  <c r="G140" i="46"/>
  <c r="R93" i="46"/>
  <c r="R71" i="46"/>
  <c r="G139" i="46"/>
  <c r="R68" i="46"/>
  <c r="R63" i="46"/>
  <c r="R83" i="46"/>
  <c r="R57" i="46"/>
  <c r="R54" i="46"/>
  <c r="R74" i="46"/>
  <c r="R80" i="46"/>
  <c r="R77" i="46"/>
  <c r="R65" i="46"/>
  <c r="R89" i="46"/>
  <c r="R60" i="46"/>
  <c r="R86" i="46"/>
  <c r="G141" i="45"/>
  <c r="R94" i="45"/>
  <c r="R68" i="45"/>
  <c r="G139" i="45"/>
  <c r="R77" i="45"/>
  <c r="R63" i="45"/>
  <c r="R83" i="45"/>
  <c r="R80" i="45"/>
  <c r="R86" i="45"/>
  <c r="R57" i="45"/>
  <c r="R54" i="45"/>
  <c r="R74" i="45"/>
  <c r="R60" i="45"/>
  <c r="R65" i="45"/>
  <c r="R89" i="45"/>
  <c r="R71" i="45"/>
  <c r="G140" i="45"/>
  <c r="R93" i="45"/>
  <c r="R13" i="45"/>
  <c r="R21" i="45"/>
  <c r="R33" i="45"/>
  <c r="R30" i="45"/>
  <c r="R18" i="45"/>
  <c r="R27" i="45"/>
  <c r="R36" i="45"/>
  <c r="R7" i="45"/>
  <c r="R39" i="45"/>
  <c r="R10" i="45"/>
  <c r="R16" i="45"/>
  <c r="R24" i="45"/>
  <c r="R42" i="45"/>
  <c r="R33" i="23"/>
  <c r="R41" i="23"/>
  <c r="R34" i="23"/>
  <c r="R42" i="23"/>
  <c r="R35" i="23"/>
  <c r="R43" i="23"/>
  <c r="R36" i="23"/>
  <c r="R44" i="23"/>
  <c r="R37" i="23"/>
  <c r="R32" i="23"/>
  <c r="R38" i="23"/>
  <c r="R39" i="23"/>
  <c r="R40" i="23"/>
  <c r="G55" i="23"/>
  <c r="R15" i="23"/>
  <c r="R16" i="23"/>
  <c r="R9" i="23"/>
  <c r="R17" i="23"/>
  <c r="R10" i="23"/>
  <c r="R18" i="23"/>
  <c r="R11" i="23"/>
  <c r="R19" i="23"/>
  <c r="R12" i="23"/>
  <c r="R13" i="23"/>
  <c r="R8" i="23"/>
  <c r="R14" i="23"/>
  <c r="R20" i="23"/>
  <c r="R23" i="23"/>
  <c r="R22" i="23"/>
  <c r="R21" i="23"/>
  <c r="G69" i="23"/>
  <c r="R47" i="23"/>
  <c r="R46" i="23"/>
  <c r="G48" i="23"/>
  <c r="R31" i="23" s="1"/>
  <c r="G24" i="23"/>
  <c r="R7" i="23" s="1"/>
  <c r="R27" i="33"/>
  <c r="R53" i="30"/>
  <c r="G7" i="22"/>
  <c r="G21" i="22"/>
  <c r="G31" i="22"/>
  <c r="G45" i="22"/>
  <c r="G31" i="21"/>
  <c r="G45" i="21"/>
  <c r="R45" i="47" l="1"/>
  <c r="R92" i="47"/>
  <c r="R92" i="46"/>
  <c r="R45" i="46"/>
  <c r="R92" i="45"/>
  <c r="R45" i="45"/>
  <c r="R24" i="23"/>
  <c r="G72" i="23"/>
  <c r="R45" i="23"/>
  <c r="R48" i="23" s="1"/>
  <c r="R23" i="22"/>
  <c r="R22" i="22"/>
  <c r="R37" i="22"/>
  <c r="R32" i="22"/>
  <c r="R38" i="22"/>
  <c r="G55" i="22"/>
  <c r="R39" i="22"/>
  <c r="R40" i="22"/>
  <c r="R33" i="22"/>
  <c r="R41" i="22"/>
  <c r="R34" i="22"/>
  <c r="R42" i="22"/>
  <c r="R35" i="22"/>
  <c r="R43" i="22"/>
  <c r="R36" i="22"/>
  <c r="R44" i="22"/>
  <c r="G69" i="22"/>
  <c r="R46" i="22"/>
  <c r="R47" i="22"/>
  <c r="R11" i="22"/>
  <c r="R19" i="22"/>
  <c r="R12" i="22"/>
  <c r="R20" i="22"/>
  <c r="R14" i="22"/>
  <c r="R10" i="22"/>
  <c r="R13" i="22"/>
  <c r="R8" i="22"/>
  <c r="R15" i="22"/>
  <c r="R16" i="22"/>
  <c r="R9" i="22"/>
  <c r="R17" i="22"/>
  <c r="R18" i="22"/>
  <c r="G48" i="21"/>
  <c r="R34" i="21"/>
  <c r="R42" i="21"/>
  <c r="R35" i="21"/>
  <c r="R43" i="21"/>
  <c r="R41" i="21"/>
  <c r="R36" i="21"/>
  <c r="R44" i="21"/>
  <c r="R37" i="21"/>
  <c r="R32" i="21"/>
  <c r="R33" i="21"/>
  <c r="R38" i="21"/>
  <c r="R39" i="21"/>
  <c r="R31" i="21"/>
  <c r="R40" i="21"/>
  <c r="R46" i="21"/>
  <c r="R45" i="21"/>
  <c r="R47" i="21"/>
  <c r="G48" i="22"/>
  <c r="G24" i="22"/>
  <c r="R21" i="22" s="1"/>
  <c r="G72" i="22" l="1"/>
  <c r="R7" i="22"/>
  <c r="R24" i="22" s="1"/>
  <c r="R45" i="22"/>
  <c r="R31" i="22"/>
  <c r="F25" i="20"/>
  <c r="G25" i="20"/>
  <c r="F26" i="20"/>
  <c r="G26" i="20"/>
  <c r="F9" i="20"/>
  <c r="Q7" i="20" s="1"/>
  <c r="F18" i="20"/>
  <c r="F25" i="19"/>
  <c r="G25" i="19"/>
  <c r="F26" i="19"/>
  <c r="G26" i="19"/>
  <c r="Q16" i="19"/>
  <c r="F18" i="19"/>
  <c r="Q17" i="19" s="1"/>
  <c r="F9" i="19"/>
  <c r="Q7" i="19" s="1"/>
  <c r="F25" i="36"/>
  <c r="G25" i="36"/>
  <c r="I25" i="36"/>
  <c r="F26" i="36"/>
  <c r="G26" i="36"/>
  <c r="I26" i="36"/>
  <c r="F18" i="36"/>
  <c r="F9" i="36"/>
  <c r="Q7" i="36" s="1"/>
  <c r="G9" i="36"/>
  <c r="R7" i="36" s="1"/>
  <c r="I9" i="36"/>
  <c r="T7" i="36" s="1"/>
  <c r="G21" i="21"/>
  <c r="G7" i="21"/>
  <c r="F94" i="47"/>
  <c r="E94" i="47"/>
  <c r="D94" i="47"/>
  <c r="C94" i="47"/>
  <c r="F93" i="47"/>
  <c r="E93" i="47"/>
  <c r="D93" i="47"/>
  <c r="C93" i="47"/>
  <c r="C140" i="47" s="1"/>
  <c r="F92" i="47"/>
  <c r="E92" i="47"/>
  <c r="P77" i="47" s="1"/>
  <c r="D92" i="47"/>
  <c r="O83" i="47" s="1"/>
  <c r="C92" i="47"/>
  <c r="F47" i="47"/>
  <c r="E47" i="47"/>
  <c r="D47" i="47"/>
  <c r="C47" i="47"/>
  <c r="C141" i="47" s="1"/>
  <c r="F46" i="47"/>
  <c r="E46" i="47"/>
  <c r="E140" i="47" s="1"/>
  <c r="D46" i="47"/>
  <c r="O46" i="47" s="1"/>
  <c r="C46" i="47"/>
  <c r="F45" i="47"/>
  <c r="E45" i="47"/>
  <c r="D45" i="47"/>
  <c r="C45" i="47"/>
  <c r="N13" i="47" s="1"/>
  <c r="F92" i="46"/>
  <c r="Q89" i="46" s="1"/>
  <c r="E92" i="46"/>
  <c r="P74" i="46" s="1"/>
  <c r="D92" i="46"/>
  <c r="O68" i="46" s="1"/>
  <c r="C92" i="46"/>
  <c r="N71" i="46" s="1"/>
  <c r="F47" i="46"/>
  <c r="E47" i="46"/>
  <c r="D47" i="46"/>
  <c r="C47" i="46"/>
  <c r="F46" i="46"/>
  <c r="Q46" i="46" s="1"/>
  <c r="E46" i="46"/>
  <c r="P46" i="46" s="1"/>
  <c r="D46" i="46"/>
  <c r="C46" i="46"/>
  <c r="F45" i="46"/>
  <c r="E45" i="46"/>
  <c r="D45" i="46"/>
  <c r="O30" i="46" s="1"/>
  <c r="C45" i="46"/>
  <c r="N33" i="46" s="1"/>
  <c r="P90" i="46"/>
  <c r="O90" i="46"/>
  <c r="O24" i="46"/>
  <c r="P44" i="46"/>
  <c r="O44" i="46"/>
  <c r="D137" i="46"/>
  <c r="L138" i="47"/>
  <c r="K138" i="47"/>
  <c r="H138" i="47"/>
  <c r="F138" i="47"/>
  <c r="E138" i="47"/>
  <c r="D138" i="47"/>
  <c r="C138" i="47"/>
  <c r="L137" i="47"/>
  <c r="K137" i="47"/>
  <c r="H137" i="47"/>
  <c r="F137" i="47"/>
  <c r="E137" i="47"/>
  <c r="D137" i="47"/>
  <c r="C137" i="47"/>
  <c r="L136" i="47"/>
  <c r="K136" i="47"/>
  <c r="H136" i="47"/>
  <c r="F136" i="47"/>
  <c r="E136" i="47"/>
  <c r="D136" i="47"/>
  <c r="C136" i="47"/>
  <c r="L135" i="47"/>
  <c r="K135" i="47"/>
  <c r="H135" i="47"/>
  <c r="F135" i="47"/>
  <c r="E135" i="47"/>
  <c r="D135" i="47"/>
  <c r="C135" i="47"/>
  <c r="L134" i="47"/>
  <c r="K134" i="47"/>
  <c r="H134" i="47"/>
  <c r="F134" i="47"/>
  <c r="E134" i="47"/>
  <c r="D134" i="47"/>
  <c r="C134" i="47"/>
  <c r="L133" i="47"/>
  <c r="K133" i="47"/>
  <c r="H133" i="47"/>
  <c r="F133" i="47"/>
  <c r="E133" i="47"/>
  <c r="D133" i="47"/>
  <c r="C133" i="47"/>
  <c r="L132" i="47"/>
  <c r="K132" i="47"/>
  <c r="H132" i="47"/>
  <c r="F132" i="47"/>
  <c r="E132" i="47"/>
  <c r="D132" i="47"/>
  <c r="C132" i="47"/>
  <c r="L131" i="47"/>
  <c r="K131" i="47"/>
  <c r="H131" i="47"/>
  <c r="F131" i="47"/>
  <c r="E131" i="47"/>
  <c r="D131" i="47"/>
  <c r="C131" i="47"/>
  <c r="L130" i="47"/>
  <c r="K130" i="47"/>
  <c r="H130" i="47"/>
  <c r="F130" i="47"/>
  <c r="E130" i="47"/>
  <c r="D130" i="47"/>
  <c r="C130" i="47"/>
  <c r="L129" i="47"/>
  <c r="K129" i="47"/>
  <c r="H129" i="47"/>
  <c r="F129" i="47"/>
  <c r="E129" i="47"/>
  <c r="D129" i="47"/>
  <c r="C129" i="47"/>
  <c r="L128" i="47"/>
  <c r="K128" i="47"/>
  <c r="H128" i="47"/>
  <c r="F128" i="47"/>
  <c r="E128" i="47"/>
  <c r="D128" i="47"/>
  <c r="C128" i="47"/>
  <c r="L127" i="47"/>
  <c r="K127" i="47"/>
  <c r="H127" i="47"/>
  <c r="F127" i="47"/>
  <c r="E127" i="47"/>
  <c r="D127" i="47"/>
  <c r="C127" i="47"/>
  <c r="L126" i="47"/>
  <c r="K126" i="47"/>
  <c r="H126" i="47"/>
  <c r="F126" i="47"/>
  <c r="E126" i="47"/>
  <c r="D126" i="47"/>
  <c r="C126" i="47"/>
  <c r="L125" i="47"/>
  <c r="K125" i="47"/>
  <c r="H125" i="47"/>
  <c r="F125" i="47"/>
  <c r="E125" i="47"/>
  <c r="D125" i="47"/>
  <c r="C125" i="47"/>
  <c r="L124" i="47"/>
  <c r="K124" i="47"/>
  <c r="H124" i="47"/>
  <c r="F124" i="47"/>
  <c r="E124" i="47"/>
  <c r="D124" i="47"/>
  <c r="C124" i="47"/>
  <c r="L123" i="47"/>
  <c r="K123" i="47"/>
  <c r="H123" i="47"/>
  <c r="F123" i="47"/>
  <c r="E123" i="47"/>
  <c r="D123" i="47"/>
  <c r="C123" i="47"/>
  <c r="L122" i="47"/>
  <c r="K122" i="47"/>
  <c r="H122" i="47"/>
  <c r="F122" i="47"/>
  <c r="E122" i="47"/>
  <c r="D122" i="47"/>
  <c r="C122" i="47"/>
  <c r="L121" i="47"/>
  <c r="K121" i="47"/>
  <c r="H121" i="47"/>
  <c r="F121" i="47"/>
  <c r="E121" i="47"/>
  <c r="D121" i="47"/>
  <c r="C121" i="47"/>
  <c r="L120" i="47"/>
  <c r="K120" i="47"/>
  <c r="H120" i="47"/>
  <c r="F120" i="47"/>
  <c r="E120" i="47"/>
  <c r="D120" i="47"/>
  <c r="C120" i="47"/>
  <c r="L119" i="47"/>
  <c r="K119" i="47"/>
  <c r="H119" i="47"/>
  <c r="F119" i="47"/>
  <c r="E119" i="47"/>
  <c r="D119" i="47"/>
  <c r="C119" i="47"/>
  <c r="L118" i="47"/>
  <c r="K118" i="47"/>
  <c r="H118" i="47"/>
  <c r="F118" i="47"/>
  <c r="E118" i="47"/>
  <c r="D118" i="47"/>
  <c r="C118" i="47"/>
  <c r="L117" i="47"/>
  <c r="K117" i="47"/>
  <c r="H117" i="47"/>
  <c r="F117" i="47"/>
  <c r="E117" i="47"/>
  <c r="D117" i="47"/>
  <c r="C117" i="47"/>
  <c r="L116" i="47"/>
  <c r="K116" i="47"/>
  <c r="H116" i="47"/>
  <c r="F116" i="47"/>
  <c r="E116" i="47"/>
  <c r="D116" i="47"/>
  <c r="C116" i="47"/>
  <c r="L115" i="47"/>
  <c r="K115" i="47"/>
  <c r="H115" i="47"/>
  <c r="F115" i="47"/>
  <c r="E115" i="47"/>
  <c r="D115" i="47"/>
  <c r="C115" i="47"/>
  <c r="L114" i="47"/>
  <c r="K114" i="47"/>
  <c r="H114" i="47"/>
  <c r="F114" i="47"/>
  <c r="E114" i="47"/>
  <c r="D114" i="47"/>
  <c r="C114" i="47"/>
  <c r="L113" i="47"/>
  <c r="K113" i="47"/>
  <c r="H113" i="47"/>
  <c r="F113" i="47"/>
  <c r="E113" i="47"/>
  <c r="D113" i="47"/>
  <c r="C113" i="47"/>
  <c r="L112" i="47"/>
  <c r="K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L109" i="47"/>
  <c r="K109" i="47"/>
  <c r="H109" i="47"/>
  <c r="F109" i="47"/>
  <c r="E109" i="47"/>
  <c r="D109" i="47"/>
  <c r="C109" i="47"/>
  <c r="L108" i="47"/>
  <c r="K108" i="47"/>
  <c r="H108" i="47"/>
  <c r="F108" i="47"/>
  <c r="E108" i="47"/>
  <c r="D108" i="47"/>
  <c r="C108" i="47"/>
  <c r="L107" i="47"/>
  <c r="K107" i="47"/>
  <c r="H107" i="47"/>
  <c r="F107" i="47"/>
  <c r="E107" i="47"/>
  <c r="D107" i="47"/>
  <c r="C107" i="47"/>
  <c r="L106" i="47"/>
  <c r="K106" i="47"/>
  <c r="N106" i="47" s="1"/>
  <c r="H106" i="47"/>
  <c r="F106" i="47"/>
  <c r="E106" i="47"/>
  <c r="D106" i="47"/>
  <c r="C106" i="47"/>
  <c r="L105" i="47"/>
  <c r="K105" i="47"/>
  <c r="H105" i="47"/>
  <c r="F105" i="47"/>
  <c r="E105" i="47"/>
  <c r="D105" i="47"/>
  <c r="C105" i="47"/>
  <c r="L104" i="47"/>
  <c r="K104" i="47"/>
  <c r="H104" i="47"/>
  <c r="F104" i="47"/>
  <c r="E104" i="47"/>
  <c r="D104" i="47"/>
  <c r="C104" i="47"/>
  <c r="L103" i="47"/>
  <c r="K103" i="47"/>
  <c r="H103" i="47"/>
  <c r="F103" i="47"/>
  <c r="E103" i="47"/>
  <c r="D103" i="47"/>
  <c r="C103" i="47"/>
  <c r="L102" i="47"/>
  <c r="K102" i="47"/>
  <c r="N102" i="47" s="1"/>
  <c r="H102" i="47"/>
  <c r="F102" i="47"/>
  <c r="E102" i="47"/>
  <c r="D102" i="47"/>
  <c r="C102" i="47"/>
  <c r="L101" i="47"/>
  <c r="K101" i="47"/>
  <c r="H101" i="47"/>
  <c r="F101" i="47"/>
  <c r="E101" i="47"/>
  <c r="D101" i="47"/>
  <c r="C101" i="47"/>
  <c r="K99" i="47"/>
  <c r="L94" i="47"/>
  <c r="K94" i="47"/>
  <c r="J94" i="47"/>
  <c r="J141" i="47" s="1"/>
  <c r="H94" i="47"/>
  <c r="L93" i="47"/>
  <c r="K93" i="47"/>
  <c r="J93" i="47"/>
  <c r="J140" i="47" s="1"/>
  <c r="H93" i="47"/>
  <c r="L92" i="47"/>
  <c r="W86" i="47" s="1"/>
  <c r="K92" i="47"/>
  <c r="V71" i="47" s="1"/>
  <c r="U89" i="47"/>
  <c r="Q86" i="47"/>
  <c r="N83" i="47"/>
  <c r="Y91" i="47"/>
  <c r="W91" i="47"/>
  <c r="V91" i="47"/>
  <c r="U91" i="47"/>
  <c r="Q91" i="47"/>
  <c r="P91" i="47"/>
  <c r="O91" i="47"/>
  <c r="N91" i="47"/>
  <c r="Y90" i="47"/>
  <c r="W90" i="47"/>
  <c r="V90" i="47"/>
  <c r="U90" i="47"/>
  <c r="Q90" i="47"/>
  <c r="P90" i="47"/>
  <c r="O90" i="47"/>
  <c r="N90" i="47"/>
  <c r="Y89" i="47"/>
  <c r="Q89" i="47"/>
  <c r="Y88" i="47"/>
  <c r="W88" i="47"/>
  <c r="V88" i="47"/>
  <c r="U88" i="47"/>
  <c r="Q88" i="47"/>
  <c r="P88" i="47"/>
  <c r="O88" i="47"/>
  <c r="N88" i="47"/>
  <c r="Y87" i="47"/>
  <c r="W87" i="47"/>
  <c r="V87" i="47"/>
  <c r="U87" i="47"/>
  <c r="Q87" i="47"/>
  <c r="P87" i="47"/>
  <c r="O87" i="47"/>
  <c r="N87" i="47"/>
  <c r="Y86" i="47"/>
  <c r="Y85" i="47"/>
  <c r="W85" i="47"/>
  <c r="V85" i="47"/>
  <c r="U85" i="47"/>
  <c r="Q85" i="47"/>
  <c r="P85" i="47"/>
  <c r="O85" i="47"/>
  <c r="N85" i="47"/>
  <c r="Y84" i="47"/>
  <c r="W84" i="47"/>
  <c r="V84" i="47"/>
  <c r="U84" i="47"/>
  <c r="Q84" i="47"/>
  <c r="P84" i="47"/>
  <c r="O84" i="47"/>
  <c r="N84" i="47"/>
  <c r="Y83" i="47"/>
  <c r="Q83" i="47"/>
  <c r="Y82" i="47"/>
  <c r="W82" i="47"/>
  <c r="V82" i="47"/>
  <c r="U82" i="47"/>
  <c r="Q82" i="47"/>
  <c r="P82" i="47"/>
  <c r="O82" i="47"/>
  <c r="N82" i="47"/>
  <c r="Y81" i="47"/>
  <c r="W81" i="47"/>
  <c r="V81" i="47"/>
  <c r="U81" i="47"/>
  <c r="Q81" i="47"/>
  <c r="P81" i="47"/>
  <c r="O81" i="47"/>
  <c r="N81" i="47"/>
  <c r="Y80" i="47"/>
  <c r="Q80" i="47"/>
  <c r="N80" i="47"/>
  <c r="Y79" i="47"/>
  <c r="W79" i="47"/>
  <c r="V79" i="47"/>
  <c r="U79" i="47"/>
  <c r="Q79" i="47"/>
  <c r="P79" i="47"/>
  <c r="O79" i="47"/>
  <c r="N79" i="47"/>
  <c r="Y78" i="47"/>
  <c r="W78" i="47"/>
  <c r="V78" i="47"/>
  <c r="U78" i="47"/>
  <c r="Q78" i="47"/>
  <c r="P78" i="47"/>
  <c r="O78" i="47"/>
  <c r="N78" i="47"/>
  <c r="Y77" i="47"/>
  <c r="Q77" i="47"/>
  <c r="Y76" i="47"/>
  <c r="W76" i="47"/>
  <c r="V76" i="47"/>
  <c r="U76" i="47"/>
  <c r="Q76" i="47"/>
  <c r="P76" i="47"/>
  <c r="O76" i="47"/>
  <c r="N76" i="47"/>
  <c r="Y75" i="47"/>
  <c r="W75" i="47"/>
  <c r="V75" i="47"/>
  <c r="U75" i="47"/>
  <c r="Q75" i="47"/>
  <c r="P75" i="47"/>
  <c r="O75" i="47"/>
  <c r="N75" i="47"/>
  <c r="Y74" i="47"/>
  <c r="U74" i="47"/>
  <c r="Q74" i="47"/>
  <c r="Y73" i="47"/>
  <c r="W73" i="47"/>
  <c r="V73" i="47"/>
  <c r="U73" i="47"/>
  <c r="Q73" i="47"/>
  <c r="P73" i="47"/>
  <c r="O73" i="47"/>
  <c r="N73" i="47"/>
  <c r="Y72" i="47"/>
  <c r="W72" i="47"/>
  <c r="V72" i="47"/>
  <c r="U72" i="47"/>
  <c r="Q72" i="47"/>
  <c r="P72" i="47"/>
  <c r="O72" i="47"/>
  <c r="N72" i="47"/>
  <c r="Y71" i="47"/>
  <c r="Q71" i="47"/>
  <c r="Y70" i="47"/>
  <c r="W70" i="47"/>
  <c r="V70" i="47"/>
  <c r="U70" i="47"/>
  <c r="Q70" i="47"/>
  <c r="P70" i="47"/>
  <c r="O70" i="47"/>
  <c r="N70" i="47"/>
  <c r="Y69" i="47"/>
  <c r="W69" i="47"/>
  <c r="V69" i="47"/>
  <c r="U69" i="47"/>
  <c r="Q69" i="47"/>
  <c r="P69" i="47"/>
  <c r="O69" i="47"/>
  <c r="N69" i="47"/>
  <c r="Y68" i="47"/>
  <c r="U68" i="47"/>
  <c r="Q68" i="47"/>
  <c r="N68" i="47"/>
  <c r="Y67" i="47"/>
  <c r="W67" i="47"/>
  <c r="V67" i="47"/>
  <c r="U67" i="47"/>
  <c r="Q67" i="47"/>
  <c r="P67" i="47"/>
  <c r="O67" i="47"/>
  <c r="N67" i="47"/>
  <c r="Y66" i="47"/>
  <c r="W66" i="47"/>
  <c r="V66" i="47"/>
  <c r="U66" i="47"/>
  <c r="Q66" i="47"/>
  <c r="P66" i="47"/>
  <c r="O66" i="47"/>
  <c r="N66" i="47"/>
  <c r="Y65" i="47"/>
  <c r="Q65" i="47"/>
  <c r="P65" i="47"/>
  <c r="Z64" i="47"/>
  <c r="Q64" i="47"/>
  <c r="P64" i="47"/>
  <c r="O64" i="47"/>
  <c r="N64" i="47"/>
  <c r="Q63" i="47"/>
  <c r="Y62" i="47"/>
  <c r="W62" i="47"/>
  <c r="V62" i="47"/>
  <c r="U62" i="47"/>
  <c r="Q62" i="47"/>
  <c r="P62" i="47"/>
  <c r="O62" i="47"/>
  <c r="N62" i="47"/>
  <c r="Y61" i="47"/>
  <c r="W61" i="47"/>
  <c r="V61" i="47"/>
  <c r="U61" i="47"/>
  <c r="Q61" i="47"/>
  <c r="P61" i="47"/>
  <c r="O61" i="47"/>
  <c r="N61" i="47"/>
  <c r="Y60" i="47"/>
  <c r="U60" i="47"/>
  <c r="Q60" i="47"/>
  <c r="N60" i="47"/>
  <c r="Y59" i="47"/>
  <c r="W59" i="47"/>
  <c r="V59" i="47"/>
  <c r="U59" i="47"/>
  <c r="Q59" i="47"/>
  <c r="P59" i="47"/>
  <c r="O59" i="47"/>
  <c r="N59" i="47"/>
  <c r="Y58" i="47"/>
  <c r="W58" i="47"/>
  <c r="V58" i="47"/>
  <c r="U58" i="47"/>
  <c r="Q58" i="47"/>
  <c r="P58" i="47"/>
  <c r="O58" i="47"/>
  <c r="N58" i="47"/>
  <c r="Y57" i="47"/>
  <c r="Q57" i="47"/>
  <c r="Y56" i="47"/>
  <c r="W56" i="47"/>
  <c r="V56" i="47"/>
  <c r="U56" i="47"/>
  <c r="Q56" i="47"/>
  <c r="P56" i="47"/>
  <c r="O56" i="47"/>
  <c r="N56" i="47"/>
  <c r="Y55" i="47"/>
  <c r="W55" i="47"/>
  <c r="V55" i="47"/>
  <c r="U55" i="47"/>
  <c r="Q55" i="47"/>
  <c r="P55" i="47"/>
  <c r="O55" i="47"/>
  <c r="N55" i="47"/>
  <c r="Y54" i="47"/>
  <c r="U54" i="47"/>
  <c r="Q54" i="47"/>
  <c r="K52" i="47"/>
  <c r="V52" i="47" s="1"/>
  <c r="L47" i="47"/>
  <c r="K47" i="47"/>
  <c r="H47" i="47"/>
  <c r="Q47" i="47"/>
  <c r="P47" i="47"/>
  <c r="O47" i="47"/>
  <c r="L46" i="47"/>
  <c r="K46" i="47"/>
  <c r="H46" i="47"/>
  <c r="F140" i="47"/>
  <c r="L45" i="47"/>
  <c r="W39" i="47" s="1"/>
  <c r="K45" i="47"/>
  <c r="V42" i="47" s="1"/>
  <c r="U36" i="47"/>
  <c r="H45" i="47"/>
  <c r="O42" i="47"/>
  <c r="Y44" i="47"/>
  <c r="W44" i="47"/>
  <c r="V44" i="47"/>
  <c r="U44" i="47"/>
  <c r="Q44" i="47"/>
  <c r="P44" i="47"/>
  <c r="O44" i="47"/>
  <c r="N44" i="47"/>
  <c r="Y43" i="47"/>
  <c r="W43" i="47"/>
  <c r="V43" i="47"/>
  <c r="U43" i="47"/>
  <c r="Q43" i="47"/>
  <c r="P43" i="47"/>
  <c r="O43" i="47"/>
  <c r="N43" i="47"/>
  <c r="Y42" i="47"/>
  <c r="Q42" i="47"/>
  <c r="P42" i="47"/>
  <c r="Y41" i="47"/>
  <c r="W41" i="47"/>
  <c r="V41" i="47"/>
  <c r="U41" i="47"/>
  <c r="Q41" i="47"/>
  <c r="P41" i="47"/>
  <c r="O41" i="47"/>
  <c r="N41" i="47"/>
  <c r="Y40" i="47"/>
  <c r="W40" i="47"/>
  <c r="V40" i="47"/>
  <c r="U40" i="47"/>
  <c r="Q40" i="47"/>
  <c r="P40" i="47"/>
  <c r="O40" i="47"/>
  <c r="N40" i="47"/>
  <c r="Y39" i="47"/>
  <c r="Q39" i="47"/>
  <c r="P39" i="47"/>
  <c r="O39" i="47"/>
  <c r="Y38" i="47"/>
  <c r="W38" i="47"/>
  <c r="V38" i="47"/>
  <c r="U38" i="47"/>
  <c r="Q38" i="47"/>
  <c r="P38" i="47"/>
  <c r="O38" i="47"/>
  <c r="N38" i="47"/>
  <c r="Y37" i="47"/>
  <c r="W37" i="47"/>
  <c r="V37" i="47"/>
  <c r="U37" i="47"/>
  <c r="Q37" i="47"/>
  <c r="P37" i="47"/>
  <c r="O37" i="47"/>
  <c r="N37" i="47"/>
  <c r="Y36" i="47"/>
  <c r="Q36" i="47"/>
  <c r="P36" i="47"/>
  <c r="Y35" i="47"/>
  <c r="W35" i="47"/>
  <c r="V35" i="47"/>
  <c r="U35" i="47"/>
  <c r="Q35" i="47"/>
  <c r="P35" i="47"/>
  <c r="O35" i="47"/>
  <c r="N35" i="47"/>
  <c r="Y34" i="47"/>
  <c r="W34" i="47"/>
  <c r="V34" i="47"/>
  <c r="U34" i="47"/>
  <c r="Q34" i="47"/>
  <c r="P34" i="47"/>
  <c r="O34" i="47"/>
  <c r="N34" i="47"/>
  <c r="Y33" i="47"/>
  <c r="Q33" i="47"/>
  <c r="P33" i="47"/>
  <c r="O33" i="47"/>
  <c r="Y32" i="47"/>
  <c r="W32" i="47"/>
  <c r="V32" i="47"/>
  <c r="U32" i="47"/>
  <c r="Q32" i="47"/>
  <c r="P32" i="47"/>
  <c r="O32" i="47"/>
  <c r="N32" i="47"/>
  <c r="Y31" i="47"/>
  <c r="W31" i="47"/>
  <c r="V31" i="47"/>
  <c r="U31" i="47"/>
  <c r="Q31" i="47"/>
  <c r="P31" i="47"/>
  <c r="O31" i="47"/>
  <c r="N31" i="47"/>
  <c r="Y30" i="47"/>
  <c r="Q30" i="47"/>
  <c r="P30" i="47"/>
  <c r="Y29" i="47"/>
  <c r="W29" i="47"/>
  <c r="V29" i="47"/>
  <c r="U29" i="47"/>
  <c r="Q29" i="47"/>
  <c r="P29" i="47"/>
  <c r="O29" i="47"/>
  <c r="N29" i="47"/>
  <c r="Y28" i="47"/>
  <c r="W28" i="47"/>
  <c r="V28" i="47"/>
  <c r="U28" i="47"/>
  <c r="Q28" i="47"/>
  <c r="P28" i="47"/>
  <c r="O28" i="47"/>
  <c r="N28" i="47"/>
  <c r="Y27" i="47"/>
  <c r="Q27" i="47"/>
  <c r="P27" i="47"/>
  <c r="O27" i="47"/>
  <c r="Y26" i="47"/>
  <c r="W26" i="47"/>
  <c r="V26" i="47"/>
  <c r="U26" i="47"/>
  <c r="Q26" i="47"/>
  <c r="P26" i="47"/>
  <c r="O26" i="47"/>
  <c r="N26" i="47"/>
  <c r="Y25" i="47"/>
  <c r="W25" i="47"/>
  <c r="V25" i="47"/>
  <c r="U25" i="47"/>
  <c r="Q25" i="47"/>
  <c r="P25" i="47"/>
  <c r="O25" i="47"/>
  <c r="N25" i="47"/>
  <c r="Y24" i="47"/>
  <c r="Q24" i="47"/>
  <c r="P24" i="47"/>
  <c r="Y23" i="47"/>
  <c r="W23" i="47"/>
  <c r="V23" i="47"/>
  <c r="U23" i="47"/>
  <c r="Q23" i="47"/>
  <c r="P23" i="47"/>
  <c r="O23" i="47"/>
  <c r="N23" i="47"/>
  <c r="Y22" i="47"/>
  <c r="W22" i="47"/>
  <c r="V22" i="47"/>
  <c r="U22" i="47"/>
  <c r="Q22" i="47"/>
  <c r="P22" i="47"/>
  <c r="O22" i="47"/>
  <c r="N22" i="47"/>
  <c r="Y21" i="47"/>
  <c r="Q21" i="47"/>
  <c r="P21" i="47"/>
  <c r="O21" i="47"/>
  <c r="Y20" i="47"/>
  <c r="W20" i="47"/>
  <c r="V20" i="47"/>
  <c r="U20" i="47"/>
  <c r="Q20" i="47"/>
  <c r="P20" i="47"/>
  <c r="O20" i="47"/>
  <c r="N20" i="47"/>
  <c r="Y19" i="47"/>
  <c r="W19" i="47"/>
  <c r="V19" i="47"/>
  <c r="U19" i="47"/>
  <c r="Q19" i="47"/>
  <c r="P19" i="47"/>
  <c r="O19" i="47"/>
  <c r="N19" i="47"/>
  <c r="Y18" i="47"/>
  <c r="Q18" i="47"/>
  <c r="P18" i="47"/>
  <c r="Z17" i="47"/>
  <c r="Q17" i="47"/>
  <c r="P17" i="47"/>
  <c r="O17" i="47"/>
  <c r="N17" i="47"/>
  <c r="Q16" i="47"/>
  <c r="P16" i="47"/>
  <c r="Y15" i="47"/>
  <c r="W15" i="47"/>
  <c r="V15" i="47"/>
  <c r="U15" i="47"/>
  <c r="Q15" i="47"/>
  <c r="P15" i="47"/>
  <c r="O15" i="47"/>
  <c r="N15" i="47"/>
  <c r="Y14" i="47"/>
  <c r="W14" i="47"/>
  <c r="V14" i="47"/>
  <c r="U14" i="47"/>
  <c r="Q14" i="47"/>
  <c r="P14" i="47"/>
  <c r="O14" i="47"/>
  <c r="N14" i="47"/>
  <c r="Y13" i="47"/>
  <c r="Q13" i="47"/>
  <c r="P13" i="47"/>
  <c r="O13" i="47"/>
  <c r="Y12" i="47"/>
  <c r="W12" i="47"/>
  <c r="V12" i="47"/>
  <c r="U12" i="47"/>
  <c r="Q12" i="47"/>
  <c r="P12" i="47"/>
  <c r="O12" i="47"/>
  <c r="N12" i="47"/>
  <c r="Y11" i="47"/>
  <c r="W11" i="47"/>
  <c r="V11" i="47"/>
  <c r="U11" i="47"/>
  <c r="Q11" i="47"/>
  <c r="P11" i="47"/>
  <c r="O11" i="47"/>
  <c r="N11" i="47"/>
  <c r="Y10" i="47"/>
  <c r="Q10" i="47"/>
  <c r="P10" i="47"/>
  <c r="Y9" i="47"/>
  <c r="W9" i="47"/>
  <c r="V9" i="47"/>
  <c r="U9" i="47"/>
  <c r="Q9" i="47"/>
  <c r="P9" i="47"/>
  <c r="O9" i="47"/>
  <c r="N9" i="47"/>
  <c r="Y8" i="47"/>
  <c r="W8" i="47"/>
  <c r="V8" i="47"/>
  <c r="U8" i="47"/>
  <c r="Q8" i="47"/>
  <c r="P8" i="47"/>
  <c r="O8" i="47"/>
  <c r="N8" i="47"/>
  <c r="Y7" i="47"/>
  <c r="Q7" i="47"/>
  <c r="P7" i="47"/>
  <c r="O7" i="47"/>
  <c r="V5" i="47"/>
  <c r="F94" i="46"/>
  <c r="E94" i="46"/>
  <c r="D94" i="46"/>
  <c r="C94" i="46"/>
  <c r="F93" i="46"/>
  <c r="E93" i="46"/>
  <c r="C93" i="46"/>
  <c r="L138" i="46"/>
  <c r="K138" i="46"/>
  <c r="J138" i="46"/>
  <c r="F138" i="46"/>
  <c r="E138" i="46"/>
  <c r="D138" i="46"/>
  <c r="C138" i="46"/>
  <c r="L137" i="46"/>
  <c r="K137" i="46"/>
  <c r="J137" i="46"/>
  <c r="F137" i="46"/>
  <c r="E137" i="46"/>
  <c r="C137" i="46"/>
  <c r="L136" i="46"/>
  <c r="K136" i="46"/>
  <c r="J136" i="46"/>
  <c r="F136" i="46"/>
  <c r="E136" i="46"/>
  <c r="D136" i="46"/>
  <c r="C136" i="46"/>
  <c r="L135" i="46"/>
  <c r="K135" i="46"/>
  <c r="J135" i="46"/>
  <c r="F135" i="46"/>
  <c r="E135" i="46"/>
  <c r="D135" i="46"/>
  <c r="C135" i="46"/>
  <c r="L134" i="46"/>
  <c r="K134" i="46"/>
  <c r="J134" i="46"/>
  <c r="F134" i="46"/>
  <c r="E134" i="46"/>
  <c r="D134" i="46"/>
  <c r="C134" i="46"/>
  <c r="L133" i="46"/>
  <c r="K133" i="46"/>
  <c r="J133" i="46"/>
  <c r="F133" i="46"/>
  <c r="E133" i="46"/>
  <c r="D133" i="46"/>
  <c r="C133" i="46"/>
  <c r="L132" i="46"/>
  <c r="K132" i="46"/>
  <c r="J132" i="46"/>
  <c r="F132" i="46"/>
  <c r="E132" i="46"/>
  <c r="D132" i="46"/>
  <c r="C132" i="46"/>
  <c r="L131" i="46"/>
  <c r="K131" i="46"/>
  <c r="J131" i="46"/>
  <c r="F131" i="46"/>
  <c r="E131" i="46"/>
  <c r="D131" i="46"/>
  <c r="C131" i="46"/>
  <c r="L130" i="46"/>
  <c r="K130" i="46"/>
  <c r="J130" i="46"/>
  <c r="F130" i="46"/>
  <c r="E130" i="46"/>
  <c r="D130" i="46"/>
  <c r="C130" i="46"/>
  <c r="L129" i="46"/>
  <c r="K129" i="46"/>
  <c r="J129" i="46"/>
  <c r="F129" i="46"/>
  <c r="E129" i="46"/>
  <c r="D129" i="46"/>
  <c r="C129" i="46"/>
  <c r="L128" i="46"/>
  <c r="K128" i="46"/>
  <c r="J128" i="46"/>
  <c r="F128" i="46"/>
  <c r="E128" i="46"/>
  <c r="D128" i="46"/>
  <c r="C128" i="46"/>
  <c r="L127" i="46"/>
  <c r="K127" i="46"/>
  <c r="J127" i="46"/>
  <c r="F127" i="46"/>
  <c r="E127" i="46"/>
  <c r="D127" i="46"/>
  <c r="C127" i="46"/>
  <c r="L126" i="46"/>
  <c r="K126" i="46"/>
  <c r="J126" i="46"/>
  <c r="F126" i="46"/>
  <c r="E126" i="46"/>
  <c r="D126" i="46"/>
  <c r="C126" i="46"/>
  <c r="L125" i="46"/>
  <c r="K125" i="46"/>
  <c r="J125" i="46"/>
  <c r="F125" i="46"/>
  <c r="E125" i="46"/>
  <c r="D125" i="46"/>
  <c r="C125" i="46"/>
  <c r="L124" i="46"/>
  <c r="K124" i="46"/>
  <c r="J124" i="46"/>
  <c r="F124" i="46"/>
  <c r="E124" i="46"/>
  <c r="D124" i="46"/>
  <c r="C124" i="46"/>
  <c r="L123" i="46"/>
  <c r="K123" i="46"/>
  <c r="J123" i="46"/>
  <c r="F123" i="46"/>
  <c r="E123" i="46"/>
  <c r="D123" i="46"/>
  <c r="C123" i="46"/>
  <c r="L122" i="46"/>
  <c r="K122" i="46"/>
  <c r="J122" i="46"/>
  <c r="F122" i="46"/>
  <c r="E122" i="46"/>
  <c r="D122" i="46"/>
  <c r="C122" i="46"/>
  <c r="L121" i="46"/>
  <c r="K121" i="46"/>
  <c r="J121" i="46"/>
  <c r="F121" i="46"/>
  <c r="E121" i="46"/>
  <c r="D121" i="46"/>
  <c r="C121" i="46"/>
  <c r="L120" i="46"/>
  <c r="K120" i="46"/>
  <c r="J120" i="46"/>
  <c r="F120" i="46"/>
  <c r="E120" i="46"/>
  <c r="D120" i="46"/>
  <c r="C120" i="46"/>
  <c r="L119" i="46"/>
  <c r="K119" i="46"/>
  <c r="J119" i="46"/>
  <c r="F119" i="46"/>
  <c r="E119" i="46"/>
  <c r="D119" i="46"/>
  <c r="C119" i="46"/>
  <c r="L118" i="46"/>
  <c r="K118" i="46"/>
  <c r="J118" i="46"/>
  <c r="F118" i="46"/>
  <c r="E118" i="46"/>
  <c r="D118" i="46"/>
  <c r="C118" i="46"/>
  <c r="L117" i="46"/>
  <c r="K117" i="46"/>
  <c r="J117" i="46"/>
  <c r="F117" i="46"/>
  <c r="E117" i="46"/>
  <c r="D117" i="46"/>
  <c r="C117" i="46"/>
  <c r="L116" i="46"/>
  <c r="K116" i="46"/>
  <c r="J116" i="46"/>
  <c r="F116" i="46"/>
  <c r="E116" i="46"/>
  <c r="D116" i="46"/>
  <c r="C116" i="46"/>
  <c r="L115" i="46"/>
  <c r="K115" i="46"/>
  <c r="J115" i="46"/>
  <c r="F115" i="46"/>
  <c r="E115" i="46"/>
  <c r="D115" i="46"/>
  <c r="C115" i="46"/>
  <c r="L114" i="46"/>
  <c r="K114" i="46"/>
  <c r="J114" i="46"/>
  <c r="F114" i="46"/>
  <c r="E114" i="46"/>
  <c r="D114" i="46"/>
  <c r="C114" i="46"/>
  <c r="L113" i="46"/>
  <c r="K113" i="46"/>
  <c r="J113" i="46"/>
  <c r="F113" i="46"/>
  <c r="E113" i="46"/>
  <c r="D113" i="46"/>
  <c r="C113" i="46"/>
  <c r="L112" i="46"/>
  <c r="K112" i="46"/>
  <c r="J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L109" i="46"/>
  <c r="K109" i="46"/>
  <c r="J109" i="46"/>
  <c r="F109" i="46"/>
  <c r="E109" i="46"/>
  <c r="D109" i="46"/>
  <c r="C109" i="46"/>
  <c r="L108" i="46"/>
  <c r="K108" i="46"/>
  <c r="J108" i="46"/>
  <c r="F108" i="46"/>
  <c r="E108" i="46"/>
  <c r="D108" i="46"/>
  <c r="C108" i="46"/>
  <c r="L107" i="46"/>
  <c r="K107" i="46"/>
  <c r="J107" i="46"/>
  <c r="F107" i="46"/>
  <c r="E107" i="46"/>
  <c r="D107" i="46"/>
  <c r="C107" i="46"/>
  <c r="L106" i="46"/>
  <c r="K106" i="46"/>
  <c r="J106" i="46"/>
  <c r="F106" i="46"/>
  <c r="E106" i="46"/>
  <c r="D106" i="46"/>
  <c r="C106" i="46"/>
  <c r="L105" i="46"/>
  <c r="K105" i="46"/>
  <c r="J105" i="46"/>
  <c r="F105" i="46"/>
  <c r="E105" i="46"/>
  <c r="D105" i="46"/>
  <c r="C105" i="46"/>
  <c r="L104" i="46"/>
  <c r="K104" i="46"/>
  <c r="J104" i="46"/>
  <c r="F104" i="46"/>
  <c r="E104" i="46"/>
  <c r="D104" i="46"/>
  <c r="C104" i="46"/>
  <c r="L103" i="46"/>
  <c r="K103" i="46"/>
  <c r="J103" i="46"/>
  <c r="F103" i="46"/>
  <c r="E103" i="46"/>
  <c r="D103" i="46"/>
  <c r="C103" i="46"/>
  <c r="L102" i="46"/>
  <c r="K102" i="46"/>
  <c r="J102" i="46"/>
  <c r="F102" i="46"/>
  <c r="E102" i="46"/>
  <c r="D102" i="46"/>
  <c r="C102" i="46"/>
  <c r="L101" i="46"/>
  <c r="K101" i="46"/>
  <c r="J101" i="46"/>
  <c r="F101" i="46"/>
  <c r="E101" i="46"/>
  <c r="D101" i="46"/>
  <c r="C101" i="46"/>
  <c r="K99" i="46"/>
  <c r="L94" i="46"/>
  <c r="K94" i="46"/>
  <c r="H94" i="46"/>
  <c r="L93" i="46"/>
  <c r="K93" i="46"/>
  <c r="H93" i="46"/>
  <c r="L92" i="46"/>
  <c r="W83" i="46" s="1"/>
  <c r="K92" i="46"/>
  <c r="V83" i="46" s="1"/>
  <c r="U77" i="46"/>
  <c r="H92" i="46"/>
  <c r="Y91" i="46"/>
  <c r="W91" i="46"/>
  <c r="V91" i="46"/>
  <c r="U91" i="46"/>
  <c r="Q91" i="46"/>
  <c r="P91" i="46"/>
  <c r="O91" i="46"/>
  <c r="N91" i="46"/>
  <c r="Y90" i="46"/>
  <c r="W90" i="46"/>
  <c r="V90" i="46"/>
  <c r="U90" i="46"/>
  <c r="Q90" i="46"/>
  <c r="N90" i="46"/>
  <c r="Y89" i="46"/>
  <c r="N89" i="46"/>
  <c r="Y88" i="46"/>
  <c r="W88" i="46"/>
  <c r="V88" i="46"/>
  <c r="U88" i="46"/>
  <c r="Q88" i="46"/>
  <c r="P88" i="46"/>
  <c r="O88" i="46"/>
  <c r="N88" i="46"/>
  <c r="Y87" i="46"/>
  <c r="W87" i="46"/>
  <c r="V87" i="46"/>
  <c r="U87" i="46"/>
  <c r="Q87" i="46"/>
  <c r="P87" i="46"/>
  <c r="O87" i="46"/>
  <c r="N87" i="46"/>
  <c r="Y86" i="46"/>
  <c r="N86" i="46"/>
  <c r="Y85" i="46"/>
  <c r="W85" i="46"/>
  <c r="V85" i="46"/>
  <c r="U85" i="46"/>
  <c r="Q85" i="46"/>
  <c r="P85" i="46"/>
  <c r="O85" i="46"/>
  <c r="N85" i="46"/>
  <c r="Y84" i="46"/>
  <c r="W84" i="46"/>
  <c r="V84" i="46"/>
  <c r="U84" i="46"/>
  <c r="Q84" i="46"/>
  <c r="P84" i="46"/>
  <c r="O84" i="46"/>
  <c r="N84" i="46"/>
  <c r="Y83" i="46"/>
  <c r="N83" i="46"/>
  <c r="Y82" i="46"/>
  <c r="W82" i="46"/>
  <c r="V82" i="46"/>
  <c r="U82" i="46"/>
  <c r="Q82" i="46"/>
  <c r="P82" i="46"/>
  <c r="O82" i="46"/>
  <c r="N82" i="46"/>
  <c r="Y81" i="46"/>
  <c r="W81" i="46"/>
  <c r="V81" i="46"/>
  <c r="U81" i="46"/>
  <c r="Q81" i="46"/>
  <c r="P81" i="46"/>
  <c r="O81" i="46"/>
  <c r="N81" i="46"/>
  <c r="Y80" i="46"/>
  <c r="N80" i="46"/>
  <c r="Y79" i="46"/>
  <c r="W79" i="46"/>
  <c r="V79" i="46"/>
  <c r="U79" i="46"/>
  <c r="Q79" i="46"/>
  <c r="P79" i="46"/>
  <c r="O79" i="46"/>
  <c r="N79" i="46"/>
  <c r="Y78" i="46"/>
  <c r="W78" i="46"/>
  <c r="V78" i="46"/>
  <c r="U78" i="46"/>
  <c r="Q78" i="46"/>
  <c r="P78" i="46"/>
  <c r="O78" i="46"/>
  <c r="N78" i="46"/>
  <c r="Y77" i="46"/>
  <c r="N77" i="46"/>
  <c r="Y76" i="46"/>
  <c r="W76" i="46"/>
  <c r="V76" i="46"/>
  <c r="U76" i="46"/>
  <c r="Q76" i="46"/>
  <c r="P76" i="46"/>
  <c r="O76" i="46"/>
  <c r="N76" i="46"/>
  <c r="Y75" i="46"/>
  <c r="W75" i="46"/>
  <c r="V75" i="46"/>
  <c r="U75" i="46"/>
  <c r="Q75" i="46"/>
  <c r="P75" i="46"/>
  <c r="O75" i="46"/>
  <c r="N75" i="46"/>
  <c r="Y74" i="46"/>
  <c r="N74" i="46"/>
  <c r="Y73" i="46"/>
  <c r="W73" i="46"/>
  <c r="V73" i="46"/>
  <c r="U73" i="46"/>
  <c r="Q73" i="46"/>
  <c r="P73" i="46"/>
  <c r="O73" i="46"/>
  <c r="N73" i="46"/>
  <c r="Y72" i="46"/>
  <c r="W72" i="46"/>
  <c r="V72" i="46"/>
  <c r="U72" i="46"/>
  <c r="Q72" i="46"/>
  <c r="P72" i="46"/>
  <c r="O72" i="46"/>
  <c r="N72" i="46"/>
  <c r="Y71" i="46"/>
  <c r="O71" i="46"/>
  <c r="Y70" i="46"/>
  <c r="W70" i="46"/>
  <c r="V70" i="46"/>
  <c r="U70" i="46"/>
  <c r="Q70" i="46"/>
  <c r="P70" i="46"/>
  <c r="O70" i="46"/>
  <c r="N70" i="46"/>
  <c r="Y69" i="46"/>
  <c r="W69" i="46"/>
  <c r="V69" i="46"/>
  <c r="U69" i="46"/>
  <c r="Q69" i="46"/>
  <c r="P69" i="46"/>
  <c r="O69" i="46"/>
  <c r="N69" i="46"/>
  <c r="Y68" i="46"/>
  <c r="N68" i="46"/>
  <c r="Y67" i="46"/>
  <c r="W67" i="46"/>
  <c r="V67" i="46"/>
  <c r="U67" i="46"/>
  <c r="Q67" i="46"/>
  <c r="P67" i="46"/>
  <c r="O67" i="46"/>
  <c r="N67" i="46"/>
  <c r="Y66" i="46"/>
  <c r="W66" i="46"/>
  <c r="V66" i="46"/>
  <c r="U66" i="46"/>
  <c r="Q66" i="46"/>
  <c r="P66" i="46"/>
  <c r="O66" i="46"/>
  <c r="N66" i="46"/>
  <c r="Y65" i="46"/>
  <c r="Z64" i="46"/>
  <c r="Q64" i="46"/>
  <c r="P64" i="46"/>
  <c r="O64" i="46"/>
  <c r="N64" i="46"/>
  <c r="N63" i="46"/>
  <c r="Y62" i="46"/>
  <c r="W62" i="46"/>
  <c r="V62" i="46"/>
  <c r="U62" i="46"/>
  <c r="Q62" i="46"/>
  <c r="P62" i="46"/>
  <c r="O62" i="46"/>
  <c r="N62" i="46"/>
  <c r="Y61" i="46"/>
  <c r="W61" i="46"/>
  <c r="V61" i="46"/>
  <c r="U61" i="46"/>
  <c r="Q61" i="46"/>
  <c r="P61" i="46"/>
  <c r="O61" i="46"/>
  <c r="N61" i="46"/>
  <c r="Y60" i="46"/>
  <c r="N60" i="46"/>
  <c r="Y59" i="46"/>
  <c r="W59" i="46"/>
  <c r="V59" i="46"/>
  <c r="U59" i="46"/>
  <c r="Q59" i="46"/>
  <c r="P59" i="46"/>
  <c r="O59" i="46"/>
  <c r="N59" i="46"/>
  <c r="Y58" i="46"/>
  <c r="W58" i="46"/>
  <c r="V58" i="46"/>
  <c r="U58" i="46"/>
  <c r="Q58" i="46"/>
  <c r="P58" i="46"/>
  <c r="O58" i="46"/>
  <c r="N58" i="46"/>
  <c r="Y57" i="46"/>
  <c r="N57" i="46"/>
  <c r="Y56" i="46"/>
  <c r="W56" i="46"/>
  <c r="V56" i="46"/>
  <c r="U56" i="46"/>
  <c r="Q56" i="46"/>
  <c r="P56" i="46"/>
  <c r="O56" i="46"/>
  <c r="N56" i="46"/>
  <c r="Y55" i="46"/>
  <c r="W55" i="46"/>
  <c r="V55" i="46"/>
  <c r="U55" i="46"/>
  <c r="Q55" i="46"/>
  <c r="P55" i="46"/>
  <c r="O55" i="46"/>
  <c r="N55" i="46"/>
  <c r="Y54" i="46"/>
  <c r="N54" i="46"/>
  <c r="K52" i="46"/>
  <c r="V52" i="46" s="1"/>
  <c r="L47" i="46"/>
  <c r="K47" i="46"/>
  <c r="J47" i="46"/>
  <c r="H47" i="46"/>
  <c r="Q47" i="46"/>
  <c r="P47" i="46"/>
  <c r="L46" i="46"/>
  <c r="K46" i="46"/>
  <c r="J46" i="46"/>
  <c r="H46" i="46"/>
  <c r="L45" i="46"/>
  <c r="K45" i="46"/>
  <c r="J45" i="46"/>
  <c r="U42" i="46" s="1"/>
  <c r="H45" i="46"/>
  <c r="Q36" i="46"/>
  <c r="P36" i="46"/>
  <c r="Y44" i="46"/>
  <c r="U44" i="46"/>
  <c r="Q44" i="46"/>
  <c r="N44" i="46"/>
  <c r="Y43" i="46"/>
  <c r="U43" i="46"/>
  <c r="Q43" i="46"/>
  <c r="P43" i="46"/>
  <c r="N43" i="46"/>
  <c r="Y42" i="46"/>
  <c r="Y41" i="46"/>
  <c r="U41" i="46"/>
  <c r="Q41" i="46"/>
  <c r="P41" i="46"/>
  <c r="O41" i="46"/>
  <c r="N41" i="46"/>
  <c r="Y40" i="46"/>
  <c r="U40" i="46"/>
  <c r="Q40" i="46"/>
  <c r="P40" i="46"/>
  <c r="O40" i="46"/>
  <c r="N40" i="46"/>
  <c r="Y39" i="46"/>
  <c r="P39" i="46"/>
  <c r="Y38" i="46"/>
  <c r="U38" i="46"/>
  <c r="Q38" i="46"/>
  <c r="P38" i="46"/>
  <c r="O38" i="46"/>
  <c r="N38" i="46"/>
  <c r="Y37" i="46"/>
  <c r="U37" i="46"/>
  <c r="Q37" i="46"/>
  <c r="P37" i="46"/>
  <c r="O37" i="46"/>
  <c r="N37" i="46"/>
  <c r="Y36" i="46"/>
  <c r="Y35" i="46"/>
  <c r="U35" i="46"/>
  <c r="Q35" i="46"/>
  <c r="P35" i="46"/>
  <c r="O35" i="46"/>
  <c r="N35" i="46"/>
  <c r="Y34" i="46"/>
  <c r="U34" i="46"/>
  <c r="Q34" i="46"/>
  <c r="P34" i="46"/>
  <c r="O34" i="46"/>
  <c r="N34" i="46"/>
  <c r="Y33" i="46"/>
  <c r="Q33" i="46"/>
  <c r="P33" i="46"/>
  <c r="Y32" i="46"/>
  <c r="U32" i="46"/>
  <c r="Q32" i="46"/>
  <c r="P32" i="46"/>
  <c r="O32" i="46"/>
  <c r="N32" i="46"/>
  <c r="Y31" i="46"/>
  <c r="U31" i="46"/>
  <c r="Q31" i="46"/>
  <c r="P31" i="46"/>
  <c r="O31" i="46"/>
  <c r="N31" i="46"/>
  <c r="Y30" i="46"/>
  <c r="Y29" i="46"/>
  <c r="U29" i="46"/>
  <c r="Q29" i="46"/>
  <c r="P29" i="46"/>
  <c r="O29" i="46"/>
  <c r="N29" i="46"/>
  <c r="Y28" i="46"/>
  <c r="U28" i="46"/>
  <c r="Q28" i="46"/>
  <c r="P28" i="46"/>
  <c r="O28" i="46"/>
  <c r="N28" i="46"/>
  <c r="Y27" i="46"/>
  <c r="P27" i="46"/>
  <c r="Y26" i="46"/>
  <c r="U26" i="46"/>
  <c r="Q26" i="46"/>
  <c r="P26" i="46"/>
  <c r="O26" i="46"/>
  <c r="N26" i="46"/>
  <c r="Y25" i="46"/>
  <c r="U25" i="46"/>
  <c r="Q25" i="46"/>
  <c r="P25" i="46"/>
  <c r="O25" i="46"/>
  <c r="N25" i="46"/>
  <c r="Y24" i="46"/>
  <c r="Y23" i="46"/>
  <c r="U23" i="46"/>
  <c r="Q23" i="46"/>
  <c r="P23" i="46"/>
  <c r="O23" i="46"/>
  <c r="N23" i="46"/>
  <c r="Y22" i="46"/>
  <c r="U22" i="46"/>
  <c r="Q22" i="46"/>
  <c r="P22" i="46"/>
  <c r="O22" i="46"/>
  <c r="N22" i="46"/>
  <c r="Y21" i="46"/>
  <c r="Q21" i="46"/>
  <c r="P21" i="46"/>
  <c r="Y20" i="46"/>
  <c r="U20" i="46"/>
  <c r="Q20" i="46"/>
  <c r="P20" i="46"/>
  <c r="O20" i="46"/>
  <c r="N20" i="46"/>
  <c r="Y19" i="46"/>
  <c r="U19" i="46"/>
  <c r="Q19" i="46"/>
  <c r="P19" i="46"/>
  <c r="O19" i="46"/>
  <c r="N19" i="46"/>
  <c r="Y18" i="46"/>
  <c r="Q17" i="46"/>
  <c r="P17" i="46"/>
  <c r="O17" i="46"/>
  <c r="N17" i="46"/>
  <c r="Y15" i="46"/>
  <c r="U15" i="46"/>
  <c r="Q15" i="46"/>
  <c r="P15" i="46"/>
  <c r="O15" i="46"/>
  <c r="N15" i="46"/>
  <c r="Y14" i="46"/>
  <c r="U14" i="46"/>
  <c r="Q14" i="46"/>
  <c r="P14" i="46"/>
  <c r="O14" i="46"/>
  <c r="N14" i="46"/>
  <c r="Y13" i="46"/>
  <c r="Q13" i="46"/>
  <c r="P13" i="46"/>
  <c r="Y12" i="46"/>
  <c r="U12" i="46"/>
  <c r="Q12" i="46"/>
  <c r="P12" i="46"/>
  <c r="O12" i="46"/>
  <c r="N12" i="46"/>
  <c r="Y11" i="46"/>
  <c r="U11" i="46"/>
  <c r="Q11" i="46"/>
  <c r="P11" i="46"/>
  <c r="O11" i="46"/>
  <c r="N11" i="46"/>
  <c r="Y10" i="46"/>
  <c r="Q10" i="46"/>
  <c r="Y9" i="46"/>
  <c r="U9" i="46"/>
  <c r="Q9" i="46"/>
  <c r="P9" i="46"/>
  <c r="O9" i="46"/>
  <c r="N9" i="46"/>
  <c r="Y8" i="46"/>
  <c r="U8" i="46"/>
  <c r="Q8" i="46"/>
  <c r="P8" i="46"/>
  <c r="O8" i="46"/>
  <c r="N8" i="46"/>
  <c r="Y7" i="46"/>
  <c r="Q7" i="46"/>
  <c r="P7" i="46"/>
  <c r="V5" i="46"/>
  <c r="L138" i="45"/>
  <c r="K138" i="45"/>
  <c r="J138" i="45"/>
  <c r="F138" i="45"/>
  <c r="E138" i="45"/>
  <c r="D138" i="45"/>
  <c r="C138" i="45"/>
  <c r="L137" i="45"/>
  <c r="K137" i="45"/>
  <c r="J137" i="45"/>
  <c r="F137" i="45"/>
  <c r="E137" i="45"/>
  <c r="D137" i="45"/>
  <c r="C137" i="45"/>
  <c r="L136" i="45"/>
  <c r="K136" i="45"/>
  <c r="J136" i="45"/>
  <c r="F136" i="45"/>
  <c r="E136" i="45"/>
  <c r="D136" i="45"/>
  <c r="C136" i="45"/>
  <c r="L135" i="45"/>
  <c r="K135" i="45"/>
  <c r="J135" i="45"/>
  <c r="F135" i="45"/>
  <c r="E135" i="45"/>
  <c r="D135" i="45"/>
  <c r="C135" i="45"/>
  <c r="L134" i="45"/>
  <c r="K134" i="45"/>
  <c r="J134" i="45"/>
  <c r="F134" i="45"/>
  <c r="E134" i="45"/>
  <c r="D134" i="45"/>
  <c r="C134" i="45"/>
  <c r="L133" i="45"/>
  <c r="K133" i="45"/>
  <c r="J133" i="45"/>
  <c r="F133" i="45"/>
  <c r="E133" i="45"/>
  <c r="D133" i="45"/>
  <c r="C133" i="45"/>
  <c r="L132" i="45"/>
  <c r="K132" i="45"/>
  <c r="J132" i="45"/>
  <c r="F132" i="45"/>
  <c r="E132" i="45"/>
  <c r="D132" i="45"/>
  <c r="C132" i="45"/>
  <c r="L131" i="45"/>
  <c r="K131" i="45"/>
  <c r="J131" i="45"/>
  <c r="F131" i="45"/>
  <c r="E131" i="45"/>
  <c r="D131" i="45"/>
  <c r="C131" i="45"/>
  <c r="L130" i="45"/>
  <c r="K130" i="45"/>
  <c r="J130" i="45"/>
  <c r="F130" i="45"/>
  <c r="E130" i="45"/>
  <c r="D130" i="45"/>
  <c r="C130" i="45"/>
  <c r="L129" i="45"/>
  <c r="K129" i="45"/>
  <c r="J129" i="45"/>
  <c r="F129" i="45"/>
  <c r="E129" i="45"/>
  <c r="D129" i="45"/>
  <c r="C129" i="45"/>
  <c r="L128" i="45"/>
  <c r="K128" i="45"/>
  <c r="J128" i="45"/>
  <c r="F128" i="45"/>
  <c r="E128" i="45"/>
  <c r="D128" i="45"/>
  <c r="C128" i="45"/>
  <c r="L127" i="45"/>
  <c r="K127" i="45"/>
  <c r="J127" i="45"/>
  <c r="F127" i="45"/>
  <c r="E127" i="45"/>
  <c r="D127" i="45"/>
  <c r="C127" i="45"/>
  <c r="L126" i="45"/>
  <c r="K126" i="45"/>
  <c r="J126" i="45"/>
  <c r="F126" i="45"/>
  <c r="E126" i="45"/>
  <c r="D126" i="45"/>
  <c r="C126" i="45"/>
  <c r="L125" i="45"/>
  <c r="K125" i="45"/>
  <c r="J125" i="45"/>
  <c r="F125" i="45"/>
  <c r="E125" i="45"/>
  <c r="D125" i="45"/>
  <c r="C125" i="45"/>
  <c r="L124" i="45"/>
  <c r="K124" i="45"/>
  <c r="J124" i="45"/>
  <c r="F124" i="45"/>
  <c r="E124" i="45"/>
  <c r="D124" i="45"/>
  <c r="C124" i="45"/>
  <c r="L123" i="45"/>
  <c r="K123" i="45"/>
  <c r="J123" i="45"/>
  <c r="F123" i="45"/>
  <c r="E123" i="45"/>
  <c r="D123" i="45"/>
  <c r="C123" i="45"/>
  <c r="L122" i="45"/>
  <c r="K122" i="45"/>
  <c r="J122" i="45"/>
  <c r="F122" i="45"/>
  <c r="E122" i="45"/>
  <c r="D122" i="45"/>
  <c r="C122" i="45"/>
  <c r="L121" i="45"/>
  <c r="K121" i="45"/>
  <c r="J121" i="45"/>
  <c r="F121" i="45"/>
  <c r="E121" i="45"/>
  <c r="D121" i="45"/>
  <c r="C121" i="45"/>
  <c r="L120" i="45"/>
  <c r="K120" i="45"/>
  <c r="J120" i="45"/>
  <c r="F120" i="45"/>
  <c r="E120" i="45"/>
  <c r="D120" i="45"/>
  <c r="C120" i="45"/>
  <c r="L119" i="45"/>
  <c r="K119" i="45"/>
  <c r="J119" i="45"/>
  <c r="F119" i="45"/>
  <c r="E119" i="45"/>
  <c r="D119" i="45"/>
  <c r="C119" i="45"/>
  <c r="L118" i="45"/>
  <c r="K118" i="45"/>
  <c r="J118" i="45"/>
  <c r="F118" i="45"/>
  <c r="E118" i="45"/>
  <c r="D118" i="45"/>
  <c r="C118" i="45"/>
  <c r="L117" i="45"/>
  <c r="K117" i="45"/>
  <c r="J117" i="45"/>
  <c r="F117" i="45"/>
  <c r="E117" i="45"/>
  <c r="D117" i="45"/>
  <c r="C117" i="45"/>
  <c r="L116" i="45"/>
  <c r="K116" i="45"/>
  <c r="J116" i="45"/>
  <c r="F116" i="45"/>
  <c r="E116" i="45"/>
  <c r="D116" i="45"/>
  <c r="C116" i="45"/>
  <c r="L115" i="45"/>
  <c r="K115" i="45"/>
  <c r="J115" i="45"/>
  <c r="F115" i="45"/>
  <c r="E115" i="45"/>
  <c r="D115" i="45"/>
  <c r="C115" i="45"/>
  <c r="L114" i="45"/>
  <c r="K114" i="45"/>
  <c r="J114" i="45"/>
  <c r="F114" i="45"/>
  <c r="E114" i="45"/>
  <c r="D114" i="45"/>
  <c r="C114" i="45"/>
  <c r="L113" i="45"/>
  <c r="K113" i="45"/>
  <c r="J113" i="45"/>
  <c r="F113" i="45"/>
  <c r="E113" i="45"/>
  <c r="D113" i="45"/>
  <c r="C113" i="45"/>
  <c r="L112" i="45"/>
  <c r="K112" i="45"/>
  <c r="J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L109" i="45"/>
  <c r="K109" i="45"/>
  <c r="J109" i="45"/>
  <c r="F109" i="45"/>
  <c r="E109" i="45"/>
  <c r="D109" i="45"/>
  <c r="C109" i="45"/>
  <c r="L108" i="45"/>
  <c r="K108" i="45"/>
  <c r="J108" i="45"/>
  <c r="F108" i="45"/>
  <c r="E108" i="45"/>
  <c r="D108" i="45"/>
  <c r="C108" i="45"/>
  <c r="L107" i="45"/>
  <c r="K107" i="45"/>
  <c r="J107" i="45"/>
  <c r="F107" i="45"/>
  <c r="E107" i="45"/>
  <c r="D107" i="45"/>
  <c r="C107" i="45"/>
  <c r="L106" i="45"/>
  <c r="K106" i="45"/>
  <c r="J106" i="45"/>
  <c r="F106" i="45"/>
  <c r="E106" i="45"/>
  <c r="D106" i="45"/>
  <c r="C106" i="45"/>
  <c r="L105" i="45"/>
  <c r="K105" i="45"/>
  <c r="J105" i="45"/>
  <c r="F105" i="45"/>
  <c r="E105" i="45"/>
  <c r="D105" i="45"/>
  <c r="C105" i="45"/>
  <c r="L104" i="45"/>
  <c r="K104" i="45"/>
  <c r="J104" i="45"/>
  <c r="F104" i="45"/>
  <c r="E104" i="45"/>
  <c r="D104" i="45"/>
  <c r="C104" i="45"/>
  <c r="L103" i="45"/>
  <c r="K103" i="45"/>
  <c r="J103" i="45"/>
  <c r="F103" i="45"/>
  <c r="E103" i="45"/>
  <c r="D103" i="45"/>
  <c r="C103" i="45"/>
  <c r="L102" i="45"/>
  <c r="K102" i="45"/>
  <c r="J102" i="45"/>
  <c r="F102" i="45"/>
  <c r="E102" i="45"/>
  <c r="D102" i="45"/>
  <c r="C102" i="45"/>
  <c r="L101" i="45"/>
  <c r="K101" i="45"/>
  <c r="J101" i="45"/>
  <c r="F101" i="45"/>
  <c r="E101" i="45"/>
  <c r="D101" i="45"/>
  <c r="C101" i="45"/>
  <c r="K99" i="45"/>
  <c r="L94" i="45"/>
  <c r="K94" i="45"/>
  <c r="J94" i="45"/>
  <c r="H94" i="45"/>
  <c r="F94" i="45"/>
  <c r="E94" i="45"/>
  <c r="D94" i="45"/>
  <c r="C94" i="45"/>
  <c r="L93" i="45"/>
  <c r="K93" i="45"/>
  <c r="J93" i="45"/>
  <c r="H93" i="45"/>
  <c r="F93" i="45"/>
  <c r="E93" i="45"/>
  <c r="D93" i="45"/>
  <c r="C93" i="45"/>
  <c r="L92" i="45"/>
  <c r="W89" i="45" s="1"/>
  <c r="K92" i="45"/>
  <c r="J92" i="45"/>
  <c r="U80" i="45" s="1"/>
  <c r="H92" i="45"/>
  <c r="F92" i="45"/>
  <c r="Q83" i="45" s="1"/>
  <c r="E92" i="45"/>
  <c r="P74" i="45" s="1"/>
  <c r="D92" i="45"/>
  <c r="O83" i="45" s="1"/>
  <c r="C92" i="45"/>
  <c r="N83" i="45" s="1"/>
  <c r="Y91" i="45"/>
  <c r="W91" i="45"/>
  <c r="V91" i="45"/>
  <c r="U91" i="45"/>
  <c r="Q91" i="45"/>
  <c r="P91" i="45"/>
  <c r="O91" i="45"/>
  <c r="N91" i="45"/>
  <c r="Y90" i="45"/>
  <c r="W90" i="45"/>
  <c r="V90" i="45"/>
  <c r="U90" i="45"/>
  <c r="Q90" i="45"/>
  <c r="P90" i="45"/>
  <c r="O90" i="45"/>
  <c r="N90" i="45"/>
  <c r="Y89" i="45"/>
  <c r="O89" i="45"/>
  <c r="Y88" i="45"/>
  <c r="W88" i="45"/>
  <c r="V88" i="45"/>
  <c r="U88" i="45"/>
  <c r="Q88" i="45"/>
  <c r="P88" i="45"/>
  <c r="O88" i="45"/>
  <c r="N88" i="45"/>
  <c r="Y87" i="45"/>
  <c r="W87" i="45"/>
  <c r="V87" i="45"/>
  <c r="U87" i="45"/>
  <c r="Q87" i="45"/>
  <c r="P87" i="45"/>
  <c r="O87" i="45"/>
  <c r="N87" i="45"/>
  <c r="Y86" i="45"/>
  <c r="O86" i="45"/>
  <c r="Y85" i="45"/>
  <c r="W85" i="45"/>
  <c r="V85" i="45"/>
  <c r="U85" i="45"/>
  <c r="Q85" i="45"/>
  <c r="P85" i="45"/>
  <c r="O85" i="45"/>
  <c r="N85" i="45"/>
  <c r="Y84" i="45"/>
  <c r="W84" i="45"/>
  <c r="V84" i="45"/>
  <c r="U84" i="45"/>
  <c r="Q84" i="45"/>
  <c r="P84" i="45"/>
  <c r="O84" i="45"/>
  <c r="N84" i="45"/>
  <c r="Y83" i="45"/>
  <c r="Y82" i="45"/>
  <c r="W82" i="45"/>
  <c r="V82" i="45"/>
  <c r="U82" i="45"/>
  <c r="Q82" i="45"/>
  <c r="P82" i="45"/>
  <c r="O82" i="45"/>
  <c r="N82" i="45"/>
  <c r="Y81" i="45"/>
  <c r="W81" i="45"/>
  <c r="V81" i="45"/>
  <c r="U81" i="45"/>
  <c r="Q81" i="45"/>
  <c r="P81" i="45"/>
  <c r="O81" i="45"/>
  <c r="N81" i="45"/>
  <c r="Y80" i="45"/>
  <c r="O80" i="45"/>
  <c r="Y79" i="45"/>
  <c r="W79" i="45"/>
  <c r="V79" i="45"/>
  <c r="U79" i="45"/>
  <c r="Q79" i="45"/>
  <c r="P79" i="45"/>
  <c r="O79" i="45"/>
  <c r="N79" i="45"/>
  <c r="Y78" i="45"/>
  <c r="W78" i="45"/>
  <c r="V78" i="45"/>
  <c r="U78" i="45"/>
  <c r="Q78" i="45"/>
  <c r="P78" i="45"/>
  <c r="O78" i="45"/>
  <c r="N78" i="45"/>
  <c r="Y77" i="45"/>
  <c r="W77" i="45"/>
  <c r="O77" i="45"/>
  <c r="Y76" i="45"/>
  <c r="W76" i="45"/>
  <c r="V76" i="45"/>
  <c r="U76" i="45"/>
  <c r="Q76" i="45"/>
  <c r="P76" i="45"/>
  <c r="O76" i="45"/>
  <c r="N76" i="45"/>
  <c r="Y75" i="45"/>
  <c r="W75" i="45"/>
  <c r="V75" i="45"/>
  <c r="U75" i="45"/>
  <c r="Q75" i="45"/>
  <c r="P75" i="45"/>
  <c r="O75" i="45"/>
  <c r="N75" i="45"/>
  <c r="Y74" i="45"/>
  <c r="O74" i="45"/>
  <c r="Y73" i="45"/>
  <c r="W73" i="45"/>
  <c r="V73" i="45"/>
  <c r="U73" i="45"/>
  <c r="Q73" i="45"/>
  <c r="P73" i="45"/>
  <c r="O73" i="45"/>
  <c r="N73" i="45"/>
  <c r="Y72" i="45"/>
  <c r="W72" i="45"/>
  <c r="V72" i="45"/>
  <c r="U72" i="45"/>
  <c r="Q72" i="45"/>
  <c r="P72" i="45"/>
  <c r="O72" i="45"/>
  <c r="N72" i="45"/>
  <c r="Y71" i="45"/>
  <c r="O71" i="45"/>
  <c r="Y70" i="45"/>
  <c r="W70" i="45"/>
  <c r="V70" i="45"/>
  <c r="U70" i="45"/>
  <c r="Q70" i="45"/>
  <c r="P70" i="45"/>
  <c r="O70" i="45"/>
  <c r="N70" i="45"/>
  <c r="Y69" i="45"/>
  <c r="W69" i="45"/>
  <c r="V69" i="45"/>
  <c r="U69" i="45"/>
  <c r="Q69" i="45"/>
  <c r="P69" i="45"/>
  <c r="O69" i="45"/>
  <c r="N69" i="45"/>
  <c r="Y68" i="45"/>
  <c r="Q68" i="45"/>
  <c r="O68" i="45"/>
  <c r="Y67" i="45"/>
  <c r="W67" i="45"/>
  <c r="V67" i="45"/>
  <c r="U67" i="45"/>
  <c r="Q67" i="45"/>
  <c r="P67" i="45"/>
  <c r="O67" i="45"/>
  <c r="N67" i="45"/>
  <c r="Y66" i="45"/>
  <c r="W66" i="45"/>
  <c r="V66" i="45"/>
  <c r="U66" i="45"/>
  <c r="Q66" i="45"/>
  <c r="P66" i="45"/>
  <c r="O66" i="45"/>
  <c r="N66" i="45"/>
  <c r="Y65" i="45"/>
  <c r="O65" i="45"/>
  <c r="Q64" i="45"/>
  <c r="P64" i="45"/>
  <c r="O64" i="45"/>
  <c r="N64" i="45"/>
  <c r="O63" i="45"/>
  <c r="Y62" i="45"/>
  <c r="W62" i="45"/>
  <c r="V62" i="45"/>
  <c r="U62" i="45"/>
  <c r="Q62" i="45"/>
  <c r="P62" i="45"/>
  <c r="O62" i="45"/>
  <c r="N62" i="45"/>
  <c r="Y61" i="45"/>
  <c r="W61" i="45"/>
  <c r="V61" i="45"/>
  <c r="U61" i="45"/>
  <c r="Q61" i="45"/>
  <c r="P61" i="45"/>
  <c r="O61" i="45"/>
  <c r="N61" i="45"/>
  <c r="Y60" i="45"/>
  <c r="O60" i="45"/>
  <c r="Y59" i="45"/>
  <c r="W59" i="45"/>
  <c r="V59" i="45"/>
  <c r="U59" i="45"/>
  <c r="Q59" i="45"/>
  <c r="P59" i="45"/>
  <c r="O59" i="45"/>
  <c r="N59" i="45"/>
  <c r="Y58" i="45"/>
  <c r="W58" i="45"/>
  <c r="V58" i="45"/>
  <c r="U58" i="45"/>
  <c r="Q58" i="45"/>
  <c r="P58" i="45"/>
  <c r="O58" i="45"/>
  <c r="N58" i="45"/>
  <c r="Y57" i="45"/>
  <c r="O57" i="45"/>
  <c r="Y56" i="45"/>
  <c r="W56" i="45"/>
  <c r="V56" i="45"/>
  <c r="U56" i="45"/>
  <c r="Q56" i="45"/>
  <c r="P56" i="45"/>
  <c r="O56" i="45"/>
  <c r="N56" i="45"/>
  <c r="Y55" i="45"/>
  <c r="W55" i="45"/>
  <c r="V55" i="45"/>
  <c r="U55" i="45"/>
  <c r="Q55" i="45"/>
  <c r="P55" i="45"/>
  <c r="O55" i="45"/>
  <c r="N55" i="45"/>
  <c r="Y54" i="45"/>
  <c r="O54" i="45"/>
  <c r="K52" i="45"/>
  <c r="V52" i="45" s="1"/>
  <c r="L47" i="45"/>
  <c r="K47" i="45"/>
  <c r="J47" i="45"/>
  <c r="H47" i="45"/>
  <c r="F47" i="45"/>
  <c r="E47" i="45"/>
  <c r="D47" i="45"/>
  <c r="C47" i="45"/>
  <c r="L46" i="45"/>
  <c r="K46" i="45"/>
  <c r="J46" i="45"/>
  <c r="H46" i="45"/>
  <c r="F46" i="45"/>
  <c r="E46" i="45"/>
  <c r="D46" i="45"/>
  <c r="C46" i="45"/>
  <c r="L45" i="45"/>
  <c r="W39" i="45" s="1"/>
  <c r="K45" i="45"/>
  <c r="V33" i="45" s="1"/>
  <c r="J45" i="45"/>
  <c r="U21" i="45" s="1"/>
  <c r="H45" i="45"/>
  <c r="F45" i="45"/>
  <c r="Q13" i="45" s="1"/>
  <c r="E45" i="45"/>
  <c r="P24" i="45" s="1"/>
  <c r="D45" i="45"/>
  <c r="O42" i="45" s="1"/>
  <c r="C45" i="45"/>
  <c r="N42" i="45" s="1"/>
  <c r="Y44" i="45"/>
  <c r="W44" i="45"/>
  <c r="V44" i="45"/>
  <c r="U44" i="45"/>
  <c r="Q44" i="45"/>
  <c r="P44" i="45"/>
  <c r="O44" i="45"/>
  <c r="N44" i="45"/>
  <c r="Y43" i="45"/>
  <c r="W43" i="45"/>
  <c r="V43" i="45"/>
  <c r="U43" i="45"/>
  <c r="Q43" i="45"/>
  <c r="P43" i="45"/>
  <c r="O43" i="45"/>
  <c r="N43" i="45"/>
  <c r="Y42" i="45"/>
  <c r="Y41" i="45"/>
  <c r="W41" i="45"/>
  <c r="V41" i="45"/>
  <c r="U41" i="45"/>
  <c r="Q41" i="45"/>
  <c r="P41" i="45"/>
  <c r="O41" i="45"/>
  <c r="N41" i="45"/>
  <c r="Y40" i="45"/>
  <c r="W40" i="45"/>
  <c r="V40" i="45"/>
  <c r="U40" i="45"/>
  <c r="Q40" i="45"/>
  <c r="P40" i="45"/>
  <c r="O40" i="45"/>
  <c r="N40" i="45"/>
  <c r="Y39" i="45"/>
  <c r="N39" i="45"/>
  <c r="Y38" i="45"/>
  <c r="W38" i="45"/>
  <c r="V38" i="45"/>
  <c r="U38" i="45"/>
  <c r="Q38" i="45"/>
  <c r="P38" i="45"/>
  <c r="O38" i="45"/>
  <c r="N38" i="45"/>
  <c r="Y37" i="45"/>
  <c r="W37" i="45"/>
  <c r="V37" i="45"/>
  <c r="U37" i="45"/>
  <c r="Q37" i="45"/>
  <c r="P37" i="45"/>
  <c r="O37" i="45"/>
  <c r="N37" i="45"/>
  <c r="Y36" i="45"/>
  <c r="P36" i="45"/>
  <c r="Y35" i="45"/>
  <c r="W35" i="45"/>
  <c r="V35" i="45"/>
  <c r="U35" i="45"/>
  <c r="Q35" i="45"/>
  <c r="P35" i="45"/>
  <c r="O35" i="45"/>
  <c r="N35" i="45"/>
  <c r="Y34" i="45"/>
  <c r="W34" i="45"/>
  <c r="V34" i="45"/>
  <c r="U34" i="45"/>
  <c r="Q34" i="45"/>
  <c r="P34" i="45"/>
  <c r="O34" i="45"/>
  <c r="N34" i="45"/>
  <c r="Y33" i="45"/>
  <c r="P33" i="45"/>
  <c r="N33" i="45"/>
  <c r="Y32" i="45"/>
  <c r="W32" i="45"/>
  <c r="V32" i="45"/>
  <c r="U32" i="45"/>
  <c r="Q32" i="45"/>
  <c r="P32" i="45"/>
  <c r="O32" i="45"/>
  <c r="N32" i="45"/>
  <c r="Y31" i="45"/>
  <c r="W31" i="45"/>
  <c r="V31" i="45"/>
  <c r="U31" i="45"/>
  <c r="Q31" i="45"/>
  <c r="P31" i="45"/>
  <c r="O31" i="45"/>
  <c r="N31" i="45"/>
  <c r="Y30" i="45"/>
  <c r="N30" i="45"/>
  <c r="Y29" i="45"/>
  <c r="W29" i="45"/>
  <c r="V29" i="45"/>
  <c r="U29" i="45"/>
  <c r="Q29" i="45"/>
  <c r="P29" i="45"/>
  <c r="O29" i="45"/>
  <c r="N29" i="45"/>
  <c r="Y28" i="45"/>
  <c r="W28" i="45"/>
  <c r="V28" i="45"/>
  <c r="U28" i="45"/>
  <c r="Q28" i="45"/>
  <c r="P28" i="45"/>
  <c r="O28" i="45"/>
  <c r="N28" i="45"/>
  <c r="Y27" i="45"/>
  <c r="Y26" i="45"/>
  <c r="W26" i="45"/>
  <c r="V26" i="45"/>
  <c r="U26" i="45"/>
  <c r="Q26" i="45"/>
  <c r="P26" i="45"/>
  <c r="O26" i="45"/>
  <c r="N26" i="45"/>
  <c r="Y25" i="45"/>
  <c r="W25" i="45"/>
  <c r="V25" i="45"/>
  <c r="U25" i="45"/>
  <c r="Q25" i="45"/>
  <c r="P25" i="45"/>
  <c r="O25" i="45"/>
  <c r="N25" i="45"/>
  <c r="Y24" i="45"/>
  <c r="N24" i="45"/>
  <c r="Y23" i="45"/>
  <c r="W23" i="45"/>
  <c r="V23" i="45"/>
  <c r="U23" i="45"/>
  <c r="Q23" i="45"/>
  <c r="P23" i="45"/>
  <c r="O23" i="45"/>
  <c r="N23" i="45"/>
  <c r="Y22" i="45"/>
  <c r="W22" i="45"/>
  <c r="V22" i="45"/>
  <c r="U22" i="45"/>
  <c r="Q22" i="45"/>
  <c r="P22" i="45"/>
  <c r="O22" i="45"/>
  <c r="N22" i="45"/>
  <c r="Y21" i="45"/>
  <c r="N21" i="45"/>
  <c r="Y20" i="45"/>
  <c r="W20" i="45"/>
  <c r="V20" i="45"/>
  <c r="U20" i="45"/>
  <c r="Q20" i="45"/>
  <c r="P20" i="45"/>
  <c r="O20" i="45"/>
  <c r="N20" i="45"/>
  <c r="Y19" i="45"/>
  <c r="W19" i="45"/>
  <c r="V19" i="45"/>
  <c r="U19" i="45"/>
  <c r="Q19" i="45"/>
  <c r="P19" i="45"/>
  <c r="O19" i="45"/>
  <c r="N19" i="45"/>
  <c r="Y18" i="45"/>
  <c r="Q17" i="45"/>
  <c r="P17" i="45"/>
  <c r="O17" i="45"/>
  <c r="N17" i="45"/>
  <c r="W16" i="45"/>
  <c r="N16" i="45"/>
  <c r="Y15" i="45"/>
  <c r="W15" i="45"/>
  <c r="V15" i="45"/>
  <c r="U15" i="45"/>
  <c r="Q15" i="45"/>
  <c r="P15" i="45"/>
  <c r="O15" i="45"/>
  <c r="N15" i="45"/>
  <c r="Y14" i="45"/>
  <c r="W14" i="45"/>
  <c r="V14" i="45"/>
  <c r="U14" i="45"/>
  <c r="Q14" i="45"/>
  <c r="P14" i="45"/>
  <c r="O14" i="45"/>
  <c r="N14" i="45"/>
  <c r="Y13" i="45"/>
  <c r="P13" i="45"/>
  <c r="N13" i="45"/>
  <c r="Y12" i="45"/>
  <c r="W12" i="45"/>
  <c r="V12" i="45"/>
  <c r="U12" i="45"/>
  <c r="Q12" i="45"/>
  <c r="P12" i="45"/>
  <c r="O12" i="45"/>
  <c r="N12" i="45"/>
  <c r="Y11" i="45"/>
  <c r="W11" i="45"/>
  <c r="V11" i="45"/>
  <c r="U11" i="45"/>
  <c r="Q11" i="45"/>
  <c r="P11" i="45"/>
  <c r="O11" i="45"/>
  <c r="N11" i="45"/>
  <c r="Y10" i="45"/>
  <c r="N10" i="45"/>
  <c r="Y9" i="45"/>
  <c r="W9" i="45"/>
  <c r="V9" i="45"/>
  <c r="U9" i="45"/>
  <c r="Q9" i="45"/>
  <c r="P9" i="45"/>
  <c r="O9" i="45"/>
  <c r="N9" i="45"/>
  <c r="Y8" i="45"/>
  <c r="W8" i="45"/>
  <c r="V8" i="45"/>
  <c r="U8" i="45"/>
  <c r="Q8" i="45"/>
  <c r="P8" i="45"/>
  <c r="O8" i="45"/>
  <c r="N8" i="45"/>
  <c r="Y7" i="45"/>
  <c r="N7" i="45"/>
  <c r="V5" i="45"/>
  <c r="H53" i="30"/>
  <c r="J53" i="30"/>
  <c r="K53" i="30"/>
  <c r="L53" i="30"/>
  <c r="H94" i="12"/>
  <c r="J94" i="12"/>
  <c r="K53" i="22"/>
  <c r="N78" i="30"/>
  <c r="N79" i="30"/>
  <c r="N94" i="28"/>
  <c r="L45" i="21"/>
  <c r="K45" i="21"/>
  <c r="L21" i="21"/>
  <c r="K21" i="21"/>
  <c r="V5" i="30"/>
  <c r="H23" i="30"/>
  <c r="K101" i="12"/>
  <c r="Y48" i="30"/>
  <c r="Y49" i="30"/>
  <c r="Y50" i="30"/>
  <c r="Y51" i="30"/>
  <c r="Y20" i="30"/>
  <c r="Y21" i="30"/>
  <c r="P20" i="30"/>
  <c r="Q20" i="30"/>
  <c r="S20" i="30"/>
  <c r="U20" i="30"/>
  <c r="V20" i="30"/>
  <c r="W20" i="30"/>
  <c r="P21" i="30"/>
  <c r="Q21" i="30"/>
  <c r="S21" i="30"/>
  <c r="U21" i="30"/>
  <c r="V21" i="30"/>
  <c r="W21" i="30"/>
  <c r="Y63" i="28"/>
  <c r="Y64" i="28"/>
  <c r="Y51" i="28"/>
  <c r="P23" i="28"/>
  <c r="Q23" i="28"/>
  <c r="S23" i="28"/>
  <c r="U23" i="28"/>
  <c r="V23" i="28"/>
  <c r="W23" i="28"/>
  <c r="Y23" i="28"/>
  <c r="P24" i="28"/>
  <c r="Q24" i="28"/>
  <c r="S24" i="28"/>
  <c r="U24" i="28"/>
  <c r="V24" i="28"/>
  <c r="W24" i="28"/>
  <c r="P25" i="28"/>
  <c r="Q25" i="28"/>
  <c r="S25" i="28"/>
  <c r="U25" i="28"/>
  <c r="V25" i="28"/>
  <c r="W25" i="28"/>
  <c r="P26" i="28"/>
  <c r="Q26" i="28"/>
  <c r="S26" i="28"/>
  <c r="U26" i="28"/>
  <c r="V26" i="28"/>
  <c r="W26" i="28"/>
  <c r="F67" i="28"/>
  <c r="H67" i="28"/>
  <c r="J67" i="28"/>
  <c r="C73" i="28"/>
  <c r="D73" i="28"/>
  <c r="E73" i="28"/>
  <c r="F73" i="28"/>
  <c r="H73" i="28"/>
  <c r="H112" i="28" s="1"/>
  <c r="J73" i="28"/>
  <c r="C74" i="28"/>
  <c r="D74" i="28"/>
  <c r="E74" i="28"/>
  <c r="F74" i="28"/>
  <c r="H74" i="28"/>
  <c r="H113" i="28" s="1"/>
  <c r="J74" i="28"/>
  <c r="C75" i="28"/>
  <c r="D75" i="28"/>
  <c r="E75" i="28"/>
  <c r="F75" i="28"/>
  <c r="H75" i="28"/>
  <c r="H114" i="28" s="1"/>
  <c r="J75" i="28"/>
  <c r="C76" i="28"/>
  <c r="D76" i="28"/>
  <c r="E76" i="28"/>
  <c r="F76" i="28"/>
  <c r="H76" i="28"/>
  <c r="J76" i="28"/>
  <c r="W47" i="46" l="1"/>
  <c r="W46" i="46"/>
  <c r="V47" i="46"/>
  <c r="V46" i="46"/>
  <c r="W54" i="45"/>
  <c r="V30" i="47"/>
  <c r="V46" i="47"/>
  <c r="V21" i="47"/>
  <c r="V47" i="47"/>
  <c r="Q45" i="47"/>
  <c r="E139" i="47"/>
  <c r="W7" i="47"/>
  <c r="Z76" i="47"/>
  <c r="P68" i="47"/>
  <c r="Z78" i="47"/>
  <c r="W16" i="47"/>
  <c r="W18" i="47"/>
  <c r="D140" i="47"/>
  <c r="P63" i="47"/>
  <c r="V7" i="46"/>
  <c r="V24" i="46"/>
  <c r="V36" i="46"/>
  <c r="V27" i="46"/>
  <c r="V39" i="46"/>
  <c r="V16" i="46"/>
  <c r="V21" i="46"/>
  <c r="V33" i="46"/>
  <c r="V13" i="46"/>
  <c r="V18" i="46"/>
  <c r="V30" i="46"/>
  <c r="V42" i="46"/>
  <c r="V10" i="46"/>
  <c r="W39" i="46"/>
  <c r="W7" i="46"/>
  <c r="W24" i="46"/>
  <c r="W36" i="46"/>
  <c r="W10" i="46"/>
  <c r="W16" i="46"/>
  <c r="W21" i="46"/>
  <c r="W33" i="46"/>
  <c r="W27" i="46"/>
  <c r="W13" i="46"/>
  <c r="W18" i="46"/>
  <c r="W30" i="46"/>
  <c r="W42" i="46"/>
  <c r="Z42" i="46" s="1"/>
  <c r="Q86" i="46"/>
  <c r="P60" i="46"/>
  <c r="Q65" i="46"/>
  <c r="Q94" i="46"/>
  <c r="O65" i="46"/>
  <c r="W60" i="46"/>
  <c r="P68" i="46"/>
  <c r="P54" i="46"/>
  <c r="W80" i="46"/>
  <c r="N128" i="46"/>
  <c r="Z40" i="46"/>
  <c r="O54" i="46"/>
  <c r="O89" i="46"/>
  <c r="O86" i="46"/>
  <c r="N65" i="46"/>
  <c r="N92" i="46" s="1"/>
  <c r="O77" i="46"/>
  <c r="O83" i="46"/>
  <c r="E139" i="46"/>
  <c r="O94" i="46"/>
  <c r="N47" i="46"/>
  <c r="O57" i="46"/>
  <c r="O63" i="46"/>
  <c r="O80" i="46"/>
  <c r="P86" i="46"/>
  <c r="O74" i="46"/>
  <c r="P80" i="46"/>
  <c r="O60" i="46"/>
  <c r="W83" i="45"/>
  <c r="Q80" i="45"/>
  <c r="P86" i="45"/>
  <c r="P80" i="45"/>
  <c r="P60" i="45"/>
  <c r="Q74" i="45"/>
  <c r="Q86" i="45"/>
  <c r="Q60" i="45"/>
  <c r="Q54" i="45"/>
  <c r="Q65" i="45"/>
  <c r="Q77" i="45"/>
  <c r="Q24" i="45"/>
  <c r="Q33" i="45"/>
  <c r="Q57" i="45"/>
  <c r="Q63" i="45"/>
  <c r="Q21" i="45"/>
  <c r="Q10" i="45"/>
  <c r="P63" i="45"/>
  <c r="Q71" i="45"/>
  <c r="Q89" i="45"/>
  <c r="P65" i="45"/>
  <c r="P71" i="45"/>
  <c r="P77" i="45"/>
  <c r="P83" i="45"/>
  <c r="P57" i="45"/>
  <c r="N18" i="45"/>
  <c r="N27" i="45"/>
  <c r="N45" i="45" s="1"/>
  <c r="N36" i="45"/>
  <c r="P54" i="45"/>
  <c r="P68" i="45"/>
  <c r="R48" i="22"/>
  <c r="R9" i="21"/>
  <c r="R17" i="21"/>
  <c r="R10" i="21"/>
  <c r="R18" i="21"/>
  <c r="R11" i="21"/>
  <c r="R19" i="21"/>
  <c r="R16" i="21"/>
  <c r="R12" i="21"/>
  <c r="R20" i="21"/>
  <c r="R15" i="21"/>
  <c r="R13" i="21"/>
  <c r="R8" i="21"/>
  <c r="R14" i="21"/>
  <c r="G24" i="21"/>
  <c r="G72" i="21" s="1"/>
  <c r="G55" i="21"/>
  <c r="R22" i="21"/>
  <c r="G69" i="21"/>
  <c r="F27" i="20"/>
  <c r="Q17" i="20"/>
  <c r="Q16" i="20"/>
  <c r="Q8" i="20"/>
  <c r="Q9" i="20" s="1"/>
  <c r="Q18" i="19"/>
  <c r="Q8" i="19"/>
  <c r="Q9" i="19" s="1"/>
  <c r="F27" i="36"/>
  <c r="Q17" i="36"/>
  <c r="Q9" i="36"/>
  <c r="Q8" i="36"/>
  <c r="Q16" i="36"/>
  <c r="S17" i="33"/>
  <c r="Z29" i="47"/>
  <c r="W24" i="47"/>
  <c r="W36" i="47"/>
  <c r="W47" i="47"/>
  <c r="W21" i="47"/>
  <c r="W13" i="47"/>
  <c r="W10" i="47"/>
  <c r="W33" i="47"/>
  <c r="Z35" i="47"/>
  <c r="W68" i="46"/>
  <c r="Z61" i="46"/>
  <c r="Z31" i="47"/>
  <c r="Z32" i="47"/>
  <c r="Z43" i="47"/>
  <c r="Z19" i="47"/>
  <c r="Z8" i="47"/>
  <c r="Z9" i="47"/>
  <c r="W30" i="47"/>
  <c r="Z84" i="46"/>
  <c r="N124" i="46"/>
  <c r="Z35" i="46"/>
  <c r="W63" i="45"/>
  <c r="W65" i="45"/>
  <c r="W60" i="45"/>
  <c r="W57" i="45"/>
  <c r="N134" i="45"/>
  <c r="W89" i="47"/>
  <c r="Z90" i="47"/>
  <c r="Z56" i="47"/>
  <c r="Z37" i="47"/>
  <c r="Z22" i="47"/>
  <c r="Z23" i="47"/>
  <c r="Z11" i="47"/>
  <c r="Z20" i="47"/>
  <c r="Z75" i="46"/>
  <c r="Z76" i="46"/>
  <c r="Z81" i="46"/>
  <c r="Z82" i="46"/>
  <c r="Z28" i="46"/>
  <c r="Z29" i="46"/>
  <c r="N138" i="46"/>
  <c r="Z32" i="46"/>
  <c r="Z15" i="46"/>
  <c r="N135" i="46"/>
  <c r="Z8" i="46"/>
  <c r="W30" i="45"/>
  <c r="H83" i="30"/>
  <c r="Z79" i="47"/>
  <c r="Z73" i="47"/>
  <c r="Z88" i="47"/>
  <c r="V68" i="47"/>
  <c r="N126" i="47"/>
  <c r="Z41" i="47"/>
  <c r="V7" i="47"/>
  <c r="V16" i="47"/>
  <c r="V18" i="47"/>
  <c r="V39" i="47"/>
  <c r="Z39" i="47" s="1"/>
  <c r="V13" i="47"/>
  <c r="V27" i="47"/>
  <c r="V36" i="47"/>
  <c r="Z36" i="47" s="1"/>
  <c r="V10" i="47"/>
  <c r="V24" i="47"/>
  <c r="V33" i="47"/>
  <c r="W42" i="47"/>
  <c r="Z42" i="47" s="1"/>
  <c r="U80" i="47"/>
  <c r="S46" i="47"/>
  <c r="S94" i="46"/>
  <c r="S93" i="46"/>
  <c r="U27" i="46"/>
  <c r="U7" i="46"/>
  <c r="Z66" i="46"/>
  <c r="N132" i="46"/>
  <c r="Z91" i="46"/>
  <c r="Z69" i="46"/>
  <c r="Z70" i="46"/>
  <c r="Z58" i="46"/>
  <c r="Z55" i="46"/>
  <c r="W94" i="46"/>
  <c r="V54" i="46"/>
  <c r="N131" i="46"/>
  <c r="Z44" i="46"/>
  <c r="Z22" i="46"/>
  <c r="Z11" i="46"/>
  <c r="Z12" i="46"/>
  <c r="K141" i="46"/>
  <c r="W71" i="45"/>
  <c r="W68" i="45"/>
  <c r="W74" i="45"/>
  <c r="N138" i="45"/>
  <c r="Z26" i="45"/>
  <c r="Z19" i="45"/>
  <c r="N122" i="45"/>
  <c r="N121" i="45"/>
  <c r="W18" i="45"/>
  <c r="W24" i="45"/>
  <c r="Y45" i="45"/>
  <c r="Y46" i="45"/>
  <c r="V21" i="45"/>
  <c r="W21" i="45"/>
  <c r="W63" i="47"/>
  <c r="W65" i="47"/>
  <c r="Z66" i="47"/>
  <c r="S93" i="47"/>
  <c r="N103" i="47"/>
  <c r="N104" i="47"/>
  <c r="N105" i="47"/>
  <c r="Z58" i="47"/>
  <c r="Z70" i="47"/>
  <c r="W74" i="47"/>
  <c r="Y94" i="47"/>
  <c r="W57" i="47"/>
  <c r="Z59" i="47"/>
  <c r="W68" i="47"/>
  <c r="Z75" i="47"/>
  <c r="Z82" i="47"/>
  <c r="Z72" i="47"/>
  <c r="W83" i="47"/>
  <c r="Z84" i="47"/>
  <c r="W71" i="47"/>
  <c r="Z71" i="47" s="1"/>
  <c r="S74" i="47"/>
  <c r="S86" i="47"/>
  <c r="S54" i="47"/>
  <c r="S71" i="47"/>
  <c r="S83" i="47"/>
  <c r="S60" i="47"/>
  <c r="S63" i="47"/>
  <c r="S68" i="47"/>
  <c r="S80" i="47"/>
  <c r="S65" i="47"/>
  <c r="S77" i="47"/>
  <c r="S89" i="47"/>
  <c r="S57" i="47"/>
  <c r="W54" i="47"/>
  <c r="Z55" i="47"/>
  <c r="W60" i="47"/>
  <c r="Z61" i="47"/>
  <c r="Z62" i="47"/>
  <c r="S94" i="47"/>
  <c r="Z28" i="47"/>
  <c r="Z15" i="47"/>
  <c r="S27" i="47"/>
  <c r="S39" i="47"/>
  <c r="S7" i="47"/>
  <c r="S24" i="47"/>
  <c r="S36" i="47"/>
  <c r="S16" i="47"/>
  <c r="S21" i="47"/>
  <c r="S33" i="47"/>
  <c r="S13" i="47"/>
  <c r="S18" i="47"/>
  <c r="S30" i="47"/>
  <c r="S42" i="47"/>
  <c r="S10" i="47"/>
  <c r="N121" i="47"/>
  <c r="N123" i="47"/>
  <c r="Z25" i="47"/>
  <c r="Z26" i="47"/>
  <c r="Z38" i="47"/>
  <c r="Z34" i="47"/>
  <c r="S47" i="47"/>
  <c r="K139" i="47"/>
  <c r="Z59" i="46"/>
  <c r="W57" i="46"/>
  <c r="S65" i="46"/>
  <c r="S77" i="46"/>
  <c r="S89" i="46"/>
  <c r="S80" i="46"/>
  <c r="S57" i="46"/>
  <c r="S60" i="46"/>
  <c r="S74" i="46"/>
  <c r="S86" i="46"/>
  <c r="S54" i="46"/>
  <c r="S71" i="46"/>
  <c r="S83" i="46"/>
  <c r="S63" i="46"/>
  <c r="S68" i="46"/>
  <c r="W54" i="46"/>
  <c r="Z87" i="46"/>
  <c r="N121" i="46"/>
  <c r="Z19" i="46"/>
  <c r="Z20" i="46"/>
  <c r="Z34" i="46"/>
  <c r="S24" i="46"/>
  <c r="S36" i="46"/>
  <c r="S16" i="46"/>
  <c r="S7" i="46"/>
  <c r="H139" i="46"/>
  <c r="S21" i="46"/>
  <c r="S33" i="46"/>
  <c r="S13" i="46"/>
  <c r="S18" i="46"/>
  <c r="S30" i="46"/>
  <c r="S42" i="46"/>
  <c r="S10" i="46"/>
  <c r="S27" i="46"/>
  <c r="S39" i="46"/>
  <c r="N126" i="46"/>
  <c r="N136" i="46"/>
  <c r="N116" i="46"/>
  <c r="N125" i="46"/>
  <c r="Z14" i="46"/>
  <c r="Z37" i="46"/>
  <c r="N123" i="46"/>
  <c r="S47" i="46"/>
  <c r="H141" i="46"/>
  <c r="Z23" i="46"/>
  <c r="N102" i="46"/>
  <c r="Z25" i="46"/>
  <c r="Z41" i="46"/>
  <c r="S46" i="46"/>
  <c r="H140" i="46"/>
  <c r="N101" i="46"/>
  <c r="N109" i="46"/>
  <c r="N129" i="46"/>
  <c r="Z62" i="45"/>
  <c r="Z90" i="45"/>
  <c r="Z56" i="45"/>
  <c r="S65" i="45"/>
  <c r="S77" i="45"/>
  <c r="S89" i="45"/>
  <c r="S60" i="45"/>
  <c r="S57" i="45"/>
  <c r="S74" i="45"/>
  <c r="S86" i="45"/>
  <c r="S54" i="45"/>
  <c r="S71" i="45"/>
  <c r="S83" i="45"/>
  <c r="S63" i="45"/>
  <c r="S68" i="45"/>
  <c r="S80" i="45"/>
  <c r="S93" i="45"/>
  <c r="S94" i="45"/>
  <c r="N119" i="45"/>
  <c r="N136" i="45"/>
  <c r="N137" i="45"/>
  <c r="V30" i="45"/>
  <c r="N135" i="45"/>
  <c r="V18" i="45"/>
  <c r="V16" i="45"/>
  <c r="Z16" i="45" s="1"/>
  <c r="Z20" i="45"/>
  <c r="V36" i="45"/>
  <c r="N106" i="45"/>
  <c r="N124" i="45"/>
  <c r="W36" i="45"/>
  <c r="N123" i="45"/>
  <c r="H139" i="45"/>
  <c r="S36" i="45"/>
  <c r="S21" i="45"/>
  <c r="S13" i="45"/>
  <c r="S30" i="45"/>
  <c r="S42" i="45"/>
  <c r="S39" i="45"/>
  <c r="S7" i="45"/>
  <c r="S24" i="45"/>
  <c r="S18" i="45"/>
  <c r="S10" i="45"/>
  <c r="S16" i="45"/>
  <c r="S33" i="45"/>
  <c r="S27" i="45"/>
  <c r="S46" i="45"/>
  <c r="H140" i="45"/>
  <c r="S47" i="45"/>
  <c r="H141" i="45"/>
  <c r="V23" i="21"/>
  <c r="V22" i="21"/>
  <c r="Z81" i="47"/>
  <c r="N112" i="47"/>
  <c r="N117" i="47"/>
  <c r="Z67" i="47"/>
  <c r="V74" i="47"/>
  <c r="Z85" i="47"/>
  <c r="Z91" i="47"/>
  <c r="N127" i="47"/>
  <c r="N128" i="47"/>
  <c r="N129" i="47"/>
  <c r="N130" i="47"/>
  <c r="N132" i="47"/>
  <c r="N133" i="47"/>
  <c r="N134" i="47"/>
  <c r="Z87" i="47"/>
  <c r="N116" i="47"/>
  <c r="Z69" i="47"/>
  <c r="V77" i="47"/>
  <c r="Y92" i="47"/>
  <c r="N114" i="47"/>
  <c r="W77" i="47"/>
  <c r="N115" i="47"/>
  <c r="V57" i="47"/>
  <c r="V80" i="47"/>
  <c r="V86" i="47"/>
  <c r="Z86" i="47" s="1"/>
  <c r="N118" i="47"/>
  <c r="V54" i="47"/>
  <c r="V60" i="47"/>
  <c r="V63" i="47"/>
  <c r="V65" i="47"/>
  <c r="W80" i="47"/>
  <c r="V83" i="47"/>
  <c r="V89" i="47"/>
  <c r="N108" i="47"/>
  <c r="N107" i="47"/>
  <c r="N109" i="47"/>
  <c r="L139" i="47"/>
  <c r="N119" i="47"/>
  <c r="N120" i="47"/>
  <c r="N122" i="47"/>
  <c r="N124" i="47"/>
  <c r="N125" i="47"/>
  <c r="N131" i="47"/>
  <c r="N135" i="47"/>
  <c r="N136" i="47"/>
  <c r="N137" i="47"/>
  <c r="N138" i="47"/>
  <c r="Z40" i="47"/>
  <c r="Z44" i="47"/>
  <c r="N113" i="47"/>
  <c r="K141" i="47"/>
  <c r="Z14" i="47"/>
  <c r="L141" i="47"/>
  <c r="Z12" i="47"/>
  <c r="N101" i="47"/>
  <c r="Y47" i="47"/>
  <c r="K140" i="47"/>
  <c r="Y46" i="47"/>
  <c r="L140" i="47"/>
  <c r="U86" i="47"/>
  <c r="U93" i="47"/>
  <c r="U13" i="47"/>
  <c r="U21" i="47"/>
  <c r="U47" i="47"/>
  <c r="U46" i="47"/>
  <c r="U33" i="47"/>
  <c r="Z72" i="46"/>
  <c r="Z85" i="46"/>
  <c r="Z73" i="46"/>
  <c r="Z67" i="46"/>
  <c r="N114" i="46"/>
  <c r="N119" i="46"/>
  <c r="Z79" i="46"/>
  <c r="N133" i="46"/>
  <c r="N108" i="46"/>
  <c r="N104" i="46"/>
  <c r="V74" i="46"/>
  <c r="V68" i="46"/>
  <c r="Z43" i="46"/>
  <c r="N120" i="46"/>
  <c r="Z31" i="46"/>
  <c r="N112" i="46"/>
  <c r="Z26" i="46"/>
  <c r="Z38" i="46"/>
  <c r="Y45" i="46"/>
  <c r="N134" i="46"/>
  <c r="K140" i="46"/>
  <c r="N105" i="46"/>
  <c r="N107" i="46"/>
  <c r="Y46" i="46"/>
  <c r="L140" i="46"/>
  <c r="Z9" i="46"/>
  <c r="Z88" i="46"/>
  <c r="Y93" i="46"/>
  <c r="Z90" i="46"/>
  <c r="N117" i="46"/>
  <c r="N118" i="46"/>
  <c r="N122" i="46"/>
  <c r="N127" i="46"/>
  <c r="N115" i="46"/>
  <c r="N130" i="46"/>
  <c r="Z78" i="46"/>
  <c r="N113" i="46"/>
  <c r="N137" i="46"/>
  <c r="Z62" i="46"/>
  <c r="Z56" i="46"/>
  <c r="Z83" i="46"/>
  <c r="V86" i="46"/>
  <c r="N103" i="46"/>
  <c r="V60" i="46"/>
  <c r="V80" i="46"/>
  <c r="N106" i="46"/>
  <c r="L141" i="46"/>
  <c r="U80" i="46"/>
  <c r="U54" i="46"/>
  <c r="U60" i="46"/>
  <c r="U89" i="46"/>
  <c r="U65" i="46"/>
  <c r="U68" i="46"/>
  <c r="U57" i="46"/>
  <c r="U83" i="46"/>
  <c r="U63" i="46"/>
  <c r="U93" i="46"/>
  <c r="U86" i="46"/>
  <c r="U71" i="46"/>
  <c r="U74" i="46"/>
  <c r="U47" i="46"/>
  <c r="U36" i="46"/>
  <c r="U18" i="46"/>
  <c r="U24" i="46"/>
  <c r="U30" i="46"/>
  <c r="U33" i="46"/>
  <c r="U46" i="46"/>
  <c r="J141" i="46"/>
  <c r="U21" i="46"/>
  <c r="U10" i="46"/>
  <c r="U16" i="46"/>
  <c r="U13" i="46"/>
  <c r="J139" i="46"/>
  <c r="U39" i="46"/>
  <c r="Z78" i="45"/>
  <c r="W86" i="45"/>
  <c r="W80" i="45"/>
  <c r="N118" i="45"/>
  <c r="N133" i="45"/>
  <c r="V10" i="45"/>
  <c r="V13" i="45"/>
  <c r="V27" i="45"/>
  <c r="W33" i="45"/>
  <c r="Z33" i="45" s="1"/>
  <c r="V7" i="45"/>
  <c r="W10" i="45"/>
  <c r="W13" i="45"/>
  <c r="W27" i="45"/>
  <c r="W42" i="45"/>
  <c r="K139" i="45"/>
  <c r="W7" i="45"/>
  <c r="V24" i="45"/>
  <c r="V39" i="45"/>
  <c r="Z39" i="45" s="1"/>
  <c r="N107" i="45"/>
  <c r="N108" i="45"/>
  <c r="U33" i="45"/>
  <c r="T8" i="36"/>
  <c r="T9" i="36" s="1"/>
  <c r="R8" i="36"/>
  <c r="R9" i="36" s="1"/>
  <c r="F27" i="19"/>
  <c r="N24" i="47"/>
  <c r="N36" i="47"/>
  <c r="N46" i="47"/>
  <c r="N47" i="47"/>
  <c r="O60" i="47"/>
  <c r="P80" i="47"/>
  <c r="N7" i="47"/>
  <c r="N27" i="47"/>
  <c r="N39" i="47"/>
  <c r="P60" i="47"/>
  <c r="N16" i="47"/>
  <c r="N18" i="47"/>
  <c r="N30" i="47"/>
  <c r="N42" i="47"/>
  <c r="P71" i="47"/>
  <c r="P45" i="47"/>
  <c r="N21" i="47"/>
  <c r="N33" i="47"/>
  <c r="P54" i="47"/>
  <c r="P74" i="47"/>
  <c r="P83" i="47"/>
  <c r="N10" i="47"/>
  <c r="P57" i="47"/>
  <c r="O68" i="47"/>
  <c r="P94" i="46"/>
  <c r="N93" i="46"/>
  <c r="P93" i="46"/>
  <c r="O13" i="46"/>
  <c r="Q77" i="46"/>
  <c r="D93" i="46"/>
  <c r="D140" i="46" s="1"/>
  <c r="O43" i="46"/>
  <c r="Q63" i="46"/>
  <c r="Q68" i="46"/>
  <c r="Q80" i="46"/>
  <c r="F141" i="46"/>
  <c r="O47" i="46"/>
  <c r="Q54" i="46"/>
  <c r="O39" i="46"/>
  <c r="O33" i="46"/>
  <c r="Q57" i="46"/>
  <c r="Q71" i="46"/>
  <c r="Q83" i="46"/>
  <c r="Q93" i="46"/>
  <c r="Q60" i="46"/>
  <c r="Q74" i="46"/>
  <c r="O80" i="47"/>
  <c r="P89" i="47"/>
  <c r="F139" i="47"/>
  <c r="O94" i="47"/>
  <c r="D141" i="47"/>
  <c r="Q92" i="47"/>
  <c r="P93" i="47"/>
  <c r="P94" i="47"/>
  <c r="E141" i="47"/>
  <c r="P86" i="47"/>
  <c r="Q93" i="47"/>
  <c r="Q94" i="47"/>
  <c r="V93" i="47"/>
  <c r="N57" i="47"/>
  <c r="N65" i="47"/>
  <c r="N77" i="47"/>
  <c r="N89" i="47"/>
  <c r="N93" i="47"/>
  <c r="Y93" i="47"/>
  <c r="V94" i="47"/>
  <c r="H140" i="47"/>
  <c r="F141" i="47"/>
  <c r="P46" i="47"/>
  <c r="Q46" i="47"/>
  <c r="W93" i="47"/>
  <c r="U10" i="47"/>
  <c r="O16" i="47"/>
  <c r="U18" i="47"/>
  <c r="O24" i="47"/>
  <c r="U30" i="47"/>
  <c r="O36" i="47"/>
  <c r="U42" i="47"/>
  <c r="O57" i="47"/>
  <c r="U63" i="47"/>
  <c r="O65" i="47"/>
  <c r="U71" i="47"/>
  <c r="O77" i="47"/>
  <c r="U83" i="47"/>
  <c r="O89" i="47"/>
  <c r="O93" i="47"/>
  <c r="W94" i="47"/>
  <c r="H141" i="47"/>
  <c r="U94" i="47"/>
  <c r="H139" i="47"/>
  <c r="Y45" i="47"/>
  <c r="N54" i="47"/>
  <c r="N74" i="47"/>
  <c r="N86" i="47"/>
  <c r="N94" i="47"/>
  <c r="U7" i="47"/>
  <c r="U27" i="47"/>
  <c r="U39" i="47"/>
  <c r="W46" i="47"/>
  <c r="O54" i="47"/>
  <c r="O74" i="47"/>
  <c r="O86" i="47"/>
  <c r="C139" i="47"/>
  <c r="N63" i="47"/>
  <c r="N71" i="47"/>
  <c r="D139" i="47"/>
  <c r="O10" i="47"/>
  <c r="U16" i="47"/>
  <c r="O18" i="47"/>
  <c r="U24" i="47"/>
  <c r="W27" i="47"/>
  <c r="O30" i="47"/>
  <c r="U57" i="47"/>
  <c r="O63" i="47"/>
  <c r="U65" i="47"/>
  <c r="O71" i="47"/>
  <c r="U77" i="47"/>
  <c r="O7" i="46"/>
  <c r="N16" i="46"/>
  <c r="O18" i="46"/>
  <c r="N21" i="46"/>
  <c r="N36" i="46"/>
  <c r="N46" i="46"/>
  <c r="C141" i="46"/>
  <c r="O16" i="46"/>
  <c r="O21" i="46"/>
  <c r="O36" i="46"/>
  <c r="N42" i="46"/>
  <c r="N39" i="46"/>
  <c r="O46" i="46"/>
  <c r="O42" i="46"/>
  <c r="D139" i="46"/>
  <c r="N10" i="46"/>
  <c r="N24" i="46"/>
  <c r="O27" i="46"/>
  <c r="C139" i="46"/>
  <c r="O10" i="46"/>
  <c r="N7" i="46"/>
  <c r="N18" i="46"/>
  <c r="N13" i="46"/>
  <c r="N30" i="46"/>
  <c r="P10" i="46"/>
  <c r="P18" i="46"/>
  <c r="N27" i="46"/>
  <c r="P30" i="46"/>
  <c r="P42" i="46"/>
  <c r="Y47" i="46"/>
  <c r="V57" i="46"/>
  <c r="P63" i="46"/>
  <c r="V65" i="46"/>
  <c r="P71" i="46"/>
  <c r="V77" i="46"/>
  <c r="P83" i="46"/>
  <c r="V89" i="46"/>
  <c r="Y92" i="46"/>
  <c r="V93" i="46"/>
  <c r="F139" i="46"/>
  <c r="E140" i="46"/>
  <c r="D141" i="46"/>
  <c r="C140" i="46"/>
  <c r="Q18" i="46"/>
  <c r="Q30" i="46"/>
  <c r="Q42" i="46"/>
  <c r="W65" i="46"/>
  <c r="W77" i="46"/>
  <c r="W89" i="46"/>
  <c r="W93" i="46"/>
  <c r="U94" i="46"/>
  <c r="F140" i="46"/>
  <c r="E141" i="46"/>
  <c r="Q27" i="46"/>
  <c r="Q39" i="46"/>
  <c r="W74" i="46"/>
  <c r="W86" i="46"/>
  <c r="K139" i="46"/>
  <c r="J140" i="46"/>
  <c r="V94" i="46"/>
  <c r="P16" i="46"/>
  <c r="P24" i="46"/>
  <c r="P57" i="46"/>
  <c r="V63" i="46"/>
  <c r="P65" i="46"/>
  <c r="V71" i="46"/>
  <c r="P77" i="46"/>
  <c r="P89" i="46"/>
  <c r="N94" i="46"/>
  <c r="Y94" i="46"/>
  <c r="L139" i="46"/>
  <c r="Q16" i="46"/>
  <c r="Q24" i="46"/>
  <c r="W63" i="46"/>
  <c r="W71" i="46"/>
  <c r="Z84" i="45"/>
  <c r="Z91" i="45"/>
  <c r="Z79" i="45"/>
  <c r="Z82" i="45"/>
  <c r="N101" i="45"/>
  <c r="Z58" i="45"/>
  <c r="U60" i="45"/>
  <c r="U68" i="45"/>
  <c r="N109" i="45"/>
  <c r="N116" i="45"/>
  <c r="Z72" i="45"/>
  <c r="U74" i="45"/>
  <c r="Z70" i="45"/>
  <c r="U77" i="45"/>
  <c r="Z12" i="45"/>
  <c r="Z14" i="45"/>
  <c r="O33" i="45"/>
  <c r="Z88" i="45"/>
  <c r="O21" i="45"/>
  <c r="O30" i="45"/>
  <c r="V42" i="45"/>
  <c r="V74" i="45"/>
  <c r="Y92" i="45"/>
  <c r="L140" i="45"/>
  <c r="L141" i="45"/>
  <c r="O18" i="45"/>
  <c r="O24" i="45"/>
  <c r="O27" i="45"/>
  <c r="N102" i="45"/>
  <c r="O10" i="45"/>
  <c r="O13" i="45"/>
  <c r="O36" i="45"/>
  <c r="U46" i="45"/>
  <c r="V57" i="45"/>
  <c r="O94" i="45"/>
  <c r="O7" i="45"/>
  <c r="O16" i="45"/>
  <c r="Z55" i="45"/>
  <c r="V80" i="45"/>
  <c r="N128" i="45"/>
  <c r="Z28" i="45"/>
  <c r="Z29" i="45"/>
  <c r="V65" i="45"/>
  <c r="V83" i="45"/>
  <c r="N126" i="45"/>
  <c r="N132" i="45"/>
  <c r="Z11" i="45"/>
  <c r="Z66" i="45"/>
  <c r="U13" i="45"/>
  <c r="P16" i="45"/>
  <c r="U24" i="45"/>
  <c r="P27" i="45"/>
  <c r="Z32" i="45"/>
  <c r="Q36" i="45"/>
  <c r="O39" i="45"/>
  <c r="Z44" i="45"/>
  <c r="V47" i="45"/>
  <c r="U54" i="45"/>
  <c r="Z59" i="45"/>
  <c r="V60" i="45"/>
  <c r="Z67" i="45"/>
  <c r="V68" i="45"/>
  <c r="Z75" i="45"/>
  <c r="Z76" i="45"/>
  <c r="V77" i="45"/>
  <c r="Z77" i="45" s="1"/>
  <c r="U86" i="45"/>
  <c r="D139" i="45"/>
  <c r="C140" i="45"/>
  <c r="C141" i="45"/>
  <c r="Y94" i="45"/>
  <c r="N125" i="45"/>
  <c r="U47" i="45"/>
  <c r="P7" i="45"/>
  <c r="Q16" i="45"/>
  <c r="P18" i="45"/>
  <c r="Z22" i="45"/>
  <c r="Z23" i="45"/>
  <c r="Q27" i="45"/>
  <c r="U36" i="45"/>
  <c r="P39" i="45"/>
  <c r="W46" i="45"/>
  <c r="W47" i="45"/>
  <c r="V54" i="45"/>
  <c r="U89" i="45"/>
  <c r="E139" i="45"/>
  <c r="D140" i="45"/>
  <c r="N127" i="45"/>
  <c r="N129" i="45"/>
  <c r="N130" i="45"/>
  <c r="N131" i="45"/>
  <c r="Q7" i="45"/>
  <c r="U16" i="45"/>
  <c r="Q18" i="45"/>
  <c r="Z25" i="45"/>
  <c r="U27" i="45"/>
  <c r="P30" i="45"/>
  <c r="Z34" i="45"/>
  <c r="Z35" i="45"/>
  <c r="Q39" i="45"/>
  <c r="P42" i="45"/>
  <c r="N46" i="45"/>
  <c r="N47" i="45"/>
  <c r="Y47" i="45"/>
  <c r="N60" i="45"/>
  <c r="Z61" i="45"/>
  <c r="U63" i="45"/>
  <c r="N68" i="45"/>
  <c r="Z69" i="45"/>
  <c r="U71" i="45"/>
  <c r="Z85" i="45"/>
  <c r="Z87" i="45"/>
  <c r="V89" i="45"/>
  <c r="Z89" i="45" s="1"/>
  <c r="P93" i="45"/>
  <c r="P94" i="45"/>
  <c r="N103" i="45"/>
  <c r="N104" i="45"/>
  <c r="N105" i="45"/>
  <c r="U7" i="45"/>
  <c r="P10" i="45"/>
  <c r="Z15" i="45"/>
  <c r="U18" i="45"/>
  <c r="P21" i="45"/>
  <c r="Q30" i="45"/>
  <c r="Z37" i="45"/>
  <c r="U39" i="45"/>
  <c r="Q42" i="45"/>
  <c r="O46" i="45"/>
  <c r="O47" i="45"/>
  <c r="U57" i="45"/>
  <c r="V63" i="45"/>
  <c r="Z63" i="45" s="1"/>
  <c r="U65" i="45"/>
  <c r="V71" i="45"/>
  <c r="Q93" i="45"/>
  <c r="Q94" i="45"/>
  <c r="U30" i="45"/>
  <c r="U42" i="45"/>
  <c r="P46" i="45"/>
  <c r="P47" i="45"/>
  <c r="O92" i="45"/>
  <c r="J139" i="45"/>
  <c r="U10" i="45"/>
  <c r="Z38" i="45"/>
  <c r="Q46" i="45"/>
  <c r="Q47" i="45"/>
  <c r="U93" i="45"/>
  <c r="J141" i="45"/>
  <c r="N112" i="45"/>
  <c r="N113" i="45"/>
  <c r="N114" i="45"/>
  <c r="N115" i="45"/>
  <c r="F139" i="45"/>
  <c r="Z8" i="45"/>
  <c r="Z9" i="45"/>
  <c r="Z31" i="45"/>
  <c r="Z40" i="45"/>
  <c r="Z41" i="45"/>
  <c r="Z43" i="45"/>
  <c r="Z73" i="45"/>
  <c r="N80" i="45"/>
  <c r="Z81" i="45"/>
  <c r="U83" i="45"/>
  <c r="P89" i="45"/>
  <c r="L139" i="45"/>
  <c r="V93" i="45"/>
  <c r="K141" i="45"/>
  <c r="N117" i="45"/>
  <c r="N120" i="45"/>
  <c r="D141" i="45"/>
  <c r="W93" i="45"/>
  <c r="U94" i="45"/>
  <c r="F140" i="45"/>
  <c r="E141" i="45"/>
  <c r="E140" i="45"/>
  <c r="N57" i="45"/>
  <c r="N65" i="45"/>
  <c r="N77" i="45"/>
  <c r="V86" i="45"/>
  <c r="N89" i="45"/>
  <c r="N93" i="45"/>
  <c r="Y93" i="45"/>
  <c r="V94" i="45"/>
  <c r="F141" i="45"/>
  <c r="O93" i="45"/>
  <c r="W94" i="45"/>
  <c r="J140" i="45"/>
  <c r="V46" i="45"/>
  <c r="N54" i="45"/>
  <c r="N74" i="45"/>
  <c r="N86" i="45"/>
  <c r="N94" i="45"/>
  <c r="K140" i="45"/>
  <c r="C139" i="45"/>
  <c r="N63" i="45"/>
  <c r="N71" i="45"/>
  <c r="Z20" i="30"/>
  <c r="N80" i="30"/>
  <c r="N81" i="30"/>
  <c r="Z23" i="28"/>
  <c r="Z21" i="30"/>
  <c r="N105" i="28"/>
  <c r="Z26" i="28"/>
  <c r="Z25" i="28"/>
  <c r="Z24" i="28"/>
  <c r="J23" i="30"/>
  <c r="J83" i="30" s="1"/>
  <c r="Z49" i="33"/>
  <c r="Y59" i="33"/>
  <c r="N55" i="33"/>
  <c r="O55" i="33"/>
  <c r="P55" i="33"/>
  <c r="Q55" i="33"/>
  <c r="U55" i="33"/>
  <c r="V55" i="33"/>
  <c r="W55" i="33"/>
  <c r="N56" i="33"/>
  <c r="O56" i="33"/>
  <c r="P56" i="33"/>
  <c r="Q56" i="33"/>
  <c r="U56" i="33"/>
  <c r="V56" i="33"/>
  <c r="W56" i="33"/>
  <c r="N57" i="33"/>
  <c r="O57" i="33"/>
  <c r="P57" i="33"/>
  <c r="Q57" i="33"/>
  <c r="U57" i="33"/>
  <c r="V57" i="33"/>
  <c r="W57" i="33"/>
  <c r="N58" i="33"/>
  <c r="O58" i="33"/>
  <c r="P58" i="33"/>
  <c r="Q58" i="33"/>
  <c r="U58" i="33"/>
  <c r="V58" i="33"/>
  <c r="W58" i="33"/>
  <c r="N59" i="33"/>
  <c r="O59" i="33"/>
  <c r="P59" i="33"/>
  <c r="Q59" i="33"/>
  <c r="U59" i="33"/>
  <c r="V59" i="33"/>
  <c r="W59" i="33"/>
  <c r="N60" i="33"/>
  <c r="O60" i="33"/>
  <c r="P60" i="33"/>
  <c r="Q60" i="33"/>
  <c r="U60" i="33"/>
  <c r="V60" i="33"/>
  <c r="W60" i="33"/>
  <c r="N62" i="33"/>
  <c r="O62" i="33"/>
  <c r="P62" i="33"/>
  <c r="Q62" i="33"/>
  <c r="U62" i="33"/>
  <c r="V62" i="33"/>
  <c r="W62" i="33"/>
  <c r="Q54" i="33"/>
  <c r="Q45" i="33"/>
  <c r="Q46" i="33"/>
  <c r="Q47" i="33"/>
  <c r="Q48" i="33"/>
  <c r="Q49" i="33"/>
  <c r="Q50" i="33"/>
  <c r="Q52" i="33"/>
  <c r="Q44" i="33"/>
  <c r="C29" i="33"/>
  <c r="D29" i="33"/>
  <c r="C30" i="33"/>
  <c r="D30" i="33"/>
  <c r="C31" i="33"/>
  <c r="D31" i="33"/>
  <c r="C32" i="33"/>
  <c r="D32" i="33"/>
  <c r="C33" i="33"/>
  <c r="D33" i="33"/>
  <c r="C34" i="33"/>
  <c r="D34" i="33"/>
  <c r="C36" i="33"/>
  <c r="N26" i="33"/>
  <c r="O26" i="33"/>
  <c r="P26" i="33"/>
  <c r="V26" i="33"/>
  <c r="W26" i="33"/>
  <c r="Y26" i="33"/>
  <c r="N19" i="33"/>
  <c r="O19" i="33"/>
  <c r="P19" i="33"/>
  <c r="V19" i="33"/>
  <c r="W19" i="33"/>
  <c r="Y19" i="33"/>
  <c r="N20" i="33"/>
  <c r="O20" i="33"/>
  <c r="P20" i="33"/>
  <c r="V20" i="33"/>
  <c r="W20" i="33"/>
  <c r="N21" i="33"/>
  <c r="O21" i="33"/>
  <c r="P21" i="33"/>
  <c r="V21" i="33"/>
  <c r="W21" i="33"/>
  <c r="N22" i="33"/>
  <c r="O22" i="33"/>
  <c r="P22" i="33"/>
  <c r="V22" i="33"/>
  <c r="W22" i="33"/>
  <c r="N23" i="33"/>
  <c r="O23" i="33"/>
  <c r="P23" i="33"/>
  <c r="V23" i="33"/>
  <c r="W23" i="33"/>
  <c r="N24" i="33"/>
  <c r="O24" i="33"/>
  <c r="P24" i="33"/>
  <c r="V24" i="33"/>
  <c r="W24" i="33"/>
  <c r="N16" i="33"/>
  <c r="O16" i="33"/>
  <c r="P16" i="33"/>
  <c r="N9" i="33"/>
  <c r="O9" i="33"/>
  <c r="P9" i="33"/>
  <c r="N10" i="33"/>
  <c r="O10" i="33"/>
  <c r="P10" i="33"/>
  <c r="N11" i="33"/>
  <c r="O11" i="33"/>
  <c r="P11" i="33"/>
  <c r="N12" i="33"/>
  <c r="O12" i="33"/>
  <c r="P12" i="33"/>
  <c r="N13" i="33"/>
  <c r="O13" i="33"/>
  <c r="P13" i="33"/>
  <c r="N14" i="33"/>
  <c r="Y34" i="33" s="1"/>
  <c r="O14" i="33"/>
  <c r="P14" i="33"/>
  <c r="Q7" i="33"/>
  <c r="Q27" i="33" s="1"/>
  <c r="F79" i="33"/>
  <c r="C65" i="33"/>
  <c r="D65" i="33"/>
  <c r="E65" i="33"/>
  <c r="F65" i="33"/>
  <c r="H65" i="33"/>
  <c r="J65" i="33"/>
  <c r="C66" i="33"/>
  <c r="D66" i="33"/>
  <c r="E66" i="33"/>
  <c r="F66" i="33"/>
  <c r="H66" i="33"/>
  <c r="J66" i="33"/>
  <c r="N102" i="33"/>
  <c r="C67" i="33"/>
  <c r="D67" i="33"/>
  <c r="E67" i="33"/>
  <c r="F67" i="33"/>
  <c r="H67" i="33"/>
  <c r="J67" i="33"/>
  <c r="C68" i="33"/>
  <c r="D68" i="33"/>
  <c r="E68" i="33"/>
  <c r="F68" i="33"/>
  <c r="H68" i="33"/>
  <c r="J68" i="33"/>
  <c r="N104" i="33"/>
  <c r="C69" i="33"/>
  <c r="D69" i="33"/>
  <c r="E69" i="33"/>
  <c r="F69" i="33"/>
  <c r="H69" i="33"/>
  <c r="J69" i="33"/>
  <c r="N105" i="33"/>
  <c r="C70" i="33"/>
  <c r="D70" i="33"/>
  <c r="E70" i="33"/>
  <c r="F70" i="33"/>
  <c r="H70" i="33"/>
  <c r="J70" i="33"/>
  <c r="C72" i="33"/>
  <c r="D72" i="33"/>
  <c r="E72" i="33"/>
  <c r="F72" i="33"/>
  <c r="H72" i="33"/>
  <c r="J72" i="33"/>
  <c r="F64" i="33"/>
  <c r="H64" i="33"/>
  <c r="F63" i="33"/>
  <c r="K63" i="33"/>
  <c r="V71" i="33" s="1"/>
  <c r="L63" i="33"/>
  <c r="W71" i="33" s="1"/>
  <c r="K27" i="33"/>
  <c r="L27" i="33"/>
  <c r="Q75" i="28"/>
  <c r="Y62" i="28"/>
  <c r="Y66" i="28"/>
  <c r="P58" i="28"/>
  <c r="Q58" i="28"/>
  <c r="S58" i="28"/>
  <c r="U58" i="28"/>
  <c r="V58" i="28"/>
  <c r="W58" i="28"/>
  <c r="P59" i="28"/>
  <c r="Q59" i="28"/>
  <c r="S59" i="28"/>
  <c r="U59" i="28"/>
  <c r="V59" i="28"/>
  <c r="W59" i="28"/>
  <c r="P60" i="28"/>
  <c r="Q60" i="28"/>
  <c r="S60" i="28"/>
  <c r="U60" i="28"/>
  <c r="V60" i="28"/>
  <c r="W60" i="28"/>
  <c r="P61" i="28"/>
  <c r="Q61" i="28"/>
  <c r="S61" i="28"/>
  <c r="U61" i="28"/>
  <c r="V61" i="28"/>
  <c r="W61" i="28"/>
  <c r="P62" i="28"/>
  <c r="Q62" i="28"/>
  <c r="S62" i="28"/>
  <c r="U62" i="28"/>
  <c r="V62" i="28"/>
  <c r="W62" i="28"/>
  <c r="P63" i="28"/>
  <c r="Q63" i="28"/>
  <c r="S63" i="28"/>
  <c r="U63" i="28"/>
  <c r="V63" i="28"/>
  <c r="W63" i="28"/>
  <c r="P64" i="28"/>
  <c r="Q64" i="28"/>
  <c r="S64" i="28"/>
  <c r="U64" i="28"/>
  <c r="V64" i="28"/>
  <c r="W64" i="28"/>
  <c r="P65" i="28"/>
  <c r="Q65" i="28"/>
  <c r="S65" i="28"/>
  <c r="U65" i="28"/>
  <c r="V65" i="28"/>
  <c r="W65" i="28"/>
  <c r="P66" i="28"/>
  <c r="Q66" i="28"/>
  <c r="S66" i="28"/>
  <c r="U66" i="28"/>
  <c r="V66" i="28"/>
  <c r="W66" i="28"/>
  <c r="Q57" i="28"/>
  <c r="P47" i="28"/>
  <c r="Q47" i="28"/>
  <c r="S47" i="28"/>
  <c r="U47" i="28"/>
  <c r="V47" i="28"/>
  <c r="W47" i="28"/>
  <c r="Y47" i="28"/>
  <c r="P48" i="28"/>
  <c r="Q48" i="28"/>
  <c r="S48" i="28"/>
  <c r="U48" i="28"/>
  <c r="V48" i="28"/>
  <c r="W48" i="28"/>
  <c r="Y48" i="28"/>
  <c r="P49" i="28"/>
  <c r="Q49" i="28"/>
  <c r="S49" i="28"/>
  <c r="U49" i="28"/>
  <c r="V49" i="28"/>
  <c r="W49" i="28"/>
  <c r="Y49" i="28"/>
  <c r="P50" i="28"/>
  <c r="Q50" i="28"/>
  <c r="S50" i="28"/>
  <c r="U50" i="28"/>
  <c r="V50" i="28"/>
  <c r="W50" i="28"/>
  <c r="Y50" i="28"/>
  <c r="P51" i="28"/>
  <c r="Q51" i="28"/>
  <c r="S51" i="28"/>
  <c r="U51" i="28"/>
  <c r="V51" i="28"/>
  <c r="W51" i="28"/>
  <c r="P52" i="28"/>
  <c r="Q52" i="28"/>
  <c r="S52" i="28"/>
  <c r="U52" i="28"/>
  <c r="V52" i="28"/>
  <c r="W52" i="28"/>
  <c r="P53" i="28"/>
  <c r="Q53" i="28"/>
  <c r="S53" i="28"/>
  <c r="U53" i="28"/>
  <c r="V53" i="28"/>
  <c r="W53" i="28"/>
  <c r="P54" i="28"/>
  <c r="Q54" i="28"/>
  <c r="S54" i="28"/>
  <c r="U54" i="28"/>
  <c r="V54" i="28"/>
  <c r="W54" i="28"/>
  <c r="P55" i="28"/>
  <c r="Q55" i="28"/>
  <c r="S55" i="28"/>
  <c r="U55" i="28"/>
  <c r="V55" i="28"/>
  <c r="W55" i="28"/>
  <c r="Y55" i="28"/>
  <c r="Q46" i="28"/>
  <c r="Q45" i="28"/>
  <c r="Q19" i="28"/>
  <c r="Q20" i="28"/>
  <c r="Q21" i="28"/>
  <c r="Q22" i="28"/>
  <c r="Q27" i="28"/>
  <c r="Q18" i="28"/>
  <c r="Q16" i="28"/>
  <c r="P9" i="28"/>
  <c r="Q9" i="28"/>
  <c r="S9" i="28"/>
  <c r="U9" i="28"/>
  <c r="V9" i="28"/>
  <c r="W9" i="28"/>
  <c r="Y9" i="28"/>
  <c r="P10" i="28"/>
  <c r="Q10" i="28"/>
  <c r="S10" i="28"/>
  <c r="U10" i="28"/>
  <c r="V10" i="28"/>
  <c r="W10" i="28"/>
  <c r="Y10" i="28"/>
  <c r="P11" i="28"/>
  <c r="Q11" i="28"/>
  <c r="S11" i="28"/>
  <c r="U11" i="28"/>
  <c r="V11" i="28"/>
  <c r="W11" i="28"/>
  <c r="Y11" i="28"/>
  <c r="P12" i="28"/>
  <c r="Q12" i="28"/>
  <c r="S12" i="28"/>
  <c r="U12" i="28"/>
  <c r="V12" i="28"/>
  <c r="W12" i="28"/>
  <c r="Y12" i="28"/>
  <c r="P13" i="28"/>
  <c r="Q13" i="28"/>
  <c r="S13" i="28"/>
  <c r="U13" i="28"/>
  <c r="V13" i="28"/>
  <c r="W13" i="28"/>
  <c r="Y13" i="28"/>
  <c r="P14" i="28"/>
  <c r="Q14" i="28"/>
  <c r="S14" i="28"/>
  <c r="U14" i="28"/>
  <c r="V14" i="28"/>
  <c r="W14" i="28"/>
  <c r="P15" i="28"/>
  <c r="Q15" i="28"/>
  <c r="S15" i="28"/>
  <c r="U15" i="28"/>
  <c r="V15" i="28"/>
  <c r="W15" i="28"/>
  <c r="Q8" i="28"/>
  <c r="F67" i="30"/>
  <c r="P42" i="30"/>
  <c r="Q42" i="30"/>
  <c r="S42" i="30"/>
  <c r="U42" i="30"/>
  <c r="V42" i="30"/>
  <c r="W42" i="30"/>
  <c r="P43" i="30"/>
  <c r="Q43" i="30"/>
  <c r="S43" i="30"/>
  <c r="U43" i="30"/>
  <c r="V43" i="30"/>
  <c r="W43" i="30"/>
  <c r="P44" i="30"/>
  <c r="Q44" i="30"/>
  <c r="S44" i="30"/>
  <c r="U44" i="30"/>
  <c r="V44" i="30"/>
  <c r="W44" i="30"/>
  <c r="P50" i="30"/>
  <c r="Q50" i="30"/>
  <c r="S50" i="30"/>
  <c r="U50" i="30"/>
  <c r="V50" i="30"/>
  <c r="W50" i="30"/>
  <c r="P51" i="30"/>
  <c r="Q51" i="30"/>
  <c r="S51" i="30"/>
  <c r="U51" i="30"/>
  <c r="V51" i="30"/>
  <c r="W51" i="30"/>
  <c r="P52" i="30"/>
  <c r="Q52" i="30"/>
  <c r="S52" i="30"/>
  <c r="U52" i="30"/>
  <c r="V52" i="30"/>
  <c r="W52" i="30"/>
  <c r="Q47" i="30"/>
  <c r="Q48" i="30"/>
  <c r="Q49" i="30"/>
  <c r="Q46" i="30"/>
  <c r="Q39" i="30"/>
  <c r="Q40" i="30"/>
  <c r="Q41" i="30"/>
  <c r="Q38" i="30"/>
  <c r="Q7" i="30"/>
  <c r="S7" i="30"/>
  <c r="Q8" i="30"/>
  <c r="S8" i="30"/>
  <c r="U8" i="30"/>
  <c r="Q9" i="30"/>
  <c r="S9" i="30"/>
  <c r="Q10" i="30"/>
  <c r="S10" i="30"/>
  <c r="Q11" i="30"/>
  <c r="S11" i="30"/>
  <c r="Q15" i="30"/>
  <c r="S15" i="30"/>
  <c r="Q16" i="30"/>
  <c r="U16" i="30"/>
  <c r="Q17" i="30"/>
  <c r="S17" i="30"/>
  <c r="U17" i="30"/>
  <c r="Q18" i="30"/>
  <c r="S18" i="30"/>
  <c r="U18" i="30"/>
  <c r="Q19" i="30"/>
  <c r="S19" i="30"/>
  <c r="U19" i="30"/>
  <c r="Q22" i="30"/>
  <c r="S22" i="30"/>
  <c r="U22" i="30"/>
  <c r="C25" i="30"/>
  <c r="D25" i="30"/>
  <c r="E25" i="30"/>
  <c r="F25" i="30"/>
  <c r="Q25" i="30" s="1"/>
  <c r="H25" i="30"/>
  <c r="K25" i="30"/>
  <c r="L25" i="30"/>
  <c r="C26" i="30"/>
  <c r="D26" i="30"/>
  <c r="E26" i="30"/>
  <c r="F26" i="30"/>
  <c r="H26" i="30"/>
  <c r="K26" i="30"/>
  <c r="L26" i="30"/>
  <c r="C27" i="30"/>
  <c r="D27" i="30"/>
  <c r="E27" i="30"/>
  <c r="F27" i="30"/>
  <c r="Q27" i="30" s="1"/>
  <c r="H27" i="30"/>
  <c r="K27" i="30"/>
  <c r="L27" i="30"/>
  <c r="C28" i="30"/>
  <c r="D28" i="30"/>
  <c r="E28" i="30"/>
  <c r="F28" i="30"/>
  <c r="Q28" i="30" s="1"/>
  <c r="H28" i="30"/>
  <c r="K28" i="30"/>
  <c r="L28" i="30"/>
  <c r="C29" i="30"/>
  <c r="D29" i="30"/>
  <c r="E29" i="30"/>
  <c r="F29" i="30"/>
  <c r="Q29" i="30" s="1"/>
  <c r="H29" i="30"/>
  <c r="K29" i="30"/>
  <c r="L29" i="30"/>
  <c r="C30" i="30"/>
  <c r="D30" i="30"/>
  <c r="E30" i="30"/>
  <c r="F30" i="30"/>
  <c r="Q30" i="30" s="1"/>
  <c r="H30" i="30"/>
  <c r="S30" i="30" s="1"/>
  <c r="K30" i="30"/>
  <c r="L30" i="30"/>
  <c r="F24" i="30"/>
  <c r="Q24" i="30" s="1"/>
  <c r="F54" i="30"/>
  <c r="F84" i="30" s="1"/>
  <c r="H54" i="30"/>
  <c r="F55" i="30"/>
  <c r="F85" i="30" s="1"/>
  <c r="H55" i="30"/>
  <c r="F56" i="30"/>
  <c r="H56" i="30"/>
  <c r="F57" i="30"/>
  <c r="F87" i="30" s="1"/>
  <c r="H57" i="30"/>
  <c r="F58" i="30"/>
  <c r="H58" i="30"/>
  <c r="F59" i="30"/>
  <c r="H59" i="30"/>
  <c r="F60" i="30"/>
  <c r="H60" i="30"/>
  <c r="C55" i="30"/>
  <c r="D55" i="30"/>
  <c r="E55" i="30"/>
  <c r="E85" i="30" s="1"/>
  <c r="K55" i="30"/>
  <c r="L55" i="30"/>
  <c r="C56" i="30"/>
  <c r="D56" i="30"/>
  <c r="E56" i="30"/>
  <c r="E86" i="30" s="1"/>
  <c r="K56" i="30"/>
  <c r="L56" i="30"/>
  <c r="C57" i="30"/>
  <c r="D57" i="30"/>
  <c r="E57" i="30"/>
  <c r="E87" i="30" s="1"/>
  <c r="K57" i="30"/>
  <c r="L57" i="30"/>
  <c r="C58" i="30"/>
  <c r="D58" i="30"/>
  <c r="E58" i="30"/>
  <c r="K58" i="30"/>
  <c r="L58" i="30"/>
  <c r="C59" i="30"/>
  <c r="D59" i="30"/>
  <c r="E59" i="30"/>
  <c r="K59" i="30"/>
  <c r="L59" i="30"/>
  <c r="C60" i="30"/>
  <c r="D60" i="30"/>
  <c r="E60" i="30"/>
  <c r="E90" i="30" s="1"/>
  <c r="K60" i="30"/>
  <c r="L60" i="30"/>
  <c r="F53" i="30"/>
  <c r="F83" i="30" s="1"/>
  <c r="F28" i="28"/>
  <c r="Q7" i="28" s="1"/>
  <c r="F84" i="28"/>
  <c r="Q56" i="28"/>
  <c r="F68" i="28"/>
  <c r="F69" i="28"/>
  <c r="F70" i="28"/>
  <c r="F71" i="28"/>
  <c r="F72" i="28"/>
  <c r="Q74" i="28"/>
  <c r="Q76" i="28"/>
  <c r="F77" i="28"/>
  <c r="K69" i="28"/>
  <c r="L69" i="28"/>
  <c r="K70" i="28"/>
  <c r="L70" i="28"/>
  <c r="K71" i="28"/>
  <c r="L71" i="28"/>
  <c r="K72" i="28"/>
  <c r="L72" i="28"/>
  <c r="K73" i="28"/>
  <c r="L73" i="28"/>
  <c r="K74" i="28"/>
  <c r="L74" i="28"/>
  <c r="K75" i="28"/>
  <c r="L75" i="28"/>
  <c r="K76" i="28"/>
  <c r="L76" i="28"/>
  <c r="K77" i="28"/>
  <c r="L77" i="28"/>
  <c r="D29" i="28"/>
  <c r="E29" i="28"/>
  <c r="F29" i="28"/>
  <c r="J29" i="28"/>
  <c r="K29" i="28"/>
  <c r="L29" i="28"/>
  <c r="D30" i="28"/>
  <c r="E30" i="28"/>
  <c r="F30" i="28"/>
  <c r="J30" i="28"/>
  <c r="K30" i="28"/>
  <c r="L30" i="28"/>
  <c r="D31" i="28"/>
  <c r="E31" i="28"/>
  <c r="F31" i="28"/>
  <c r="J31" i="28"/>
  <c r="K31" i="28"/>
  <c r="L31" i="28"/>
  <c r="D32" i="28"/>
  <c r="E32" i="28"/>
  <c r="F32" i="28"/>
  <c r="J32" i="28"/>
  <c r="K32" i="28"/>
  <c r="L32" i="28"/>
  <c r="D33" i="28"/>
  <c r="E33" i="28"/>
  <c r="F33" i="28"/>
  <c r="J33" i="28"/>
  <c r="K33" i="28"/>
  <c r="L33" i="28"/>
  <c r="D34" i="28"/>
  <c r="E34" i="28"/>
  <c r="F34" i="28"/>
  <c r="J34" i="28"/>
  <c r="J112" i="28" s="1"/>
  <c r="K34" i="28"/>
  <c r="L34" i="28"/>
  <c r="D35" i="28"/>
  <c r="E35" i="28"/>
  <c r="E113" i="28" s="1"/>
  <c r="F35" i="28"/>
  <c r="F113" i="28" s="1"/>
  <c r="J35" i="28"/>
  <c r="J113" i="28" s="1"/>
  <c r="K35" i="28"/>
  <c r="L35" i="28"/>
  <c r="J114" i="28"/>
  <c r="D37" i="28"/>
  <c r="D115" i="28" s="1"/>
  <c r="E37" i="28"/>
  <c r="E115" i="28" s="1"/>
  <c r="F37" i="28"/>
  <c r="F115" i="28" s="1"/>
  <c r="J37" i="28"/>
  <c r="K37" i="28"/>
  <c r="L37" i="28"/>
  <c r="D38" i="28"/>
  <c r="E38" i="28"/>
  <c r="F38" i="28"/>
  <c r="J38" i="28"/>
  <c r="K38" i="28"/>
  <c r="L38" i="28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S55" i="12"/>
  <c r="Q56" i="12"/>
  <c r="S56" i="12"/>
  <c r="Q57" i="12"/>
  <c r="S57" i="12"/>
  <c r="S58" i="12"/>
  <c r="Q59" i="12"/>
  <c r="S59" i="12"/>
  <c r="Q60" i="12"/>
  <c r="S60" i="12"/>
  <c r="S61" i="12"/>
  <c r="Q62" i="12"/>
  <c r="S62" i="12"/>
  <c r="Q63" i="12"/>
  <c r="S63" i="12"/>
  <c r="S64" i="12"/>
  <c r="Q65" i="12"/>
  <c r="Q66" i="12"/>
  <c r="S67" i="12"/>
  <c r="Q68" i="12"/>
  <c r="S68" i="12"/>
  <c r="Q69" i="12"/>
  <c r="S69" i="12"/>
  <c r="S70" i="12"/>
  <c r="Q71" i="12"/>
  <c r="S71" i="12"/>
  <c r="Q72" i="12"/>
  <c r="S72" i="12"/>
  <c r="S73" i="12"/>
  <c r="Q74" i="12"/>
  <c r="S74" i="12"/>
  <c r="Q75" i="12"/>
  <c r="S75" i="12"/>
  <c r="S76" i="12"/>
  <c r="Q77" i="12"/>
  <c r="S77" i="12"/>
  <c r="Q78" i="12"/>
  <c r="S78" i="12"/>
  <c r="S79" i="12"/>
  <c r="Q80" i="12"/>
  <c r="S80" i="12"/>
  <c r="Q81" i="12"/>
  <c r="S81" i="12"/>
  <c r="S82" i="12"/>
  <c r="Q83" i="12"/>
  <c r="S83" i="12"/>
  <c r="Q84" i="12"/>
  <c r="S84" i="12"/>
  <c r="S85" i="12"/>
  <c r="Q86" i="12"/>
  <c r="S86" i="12"/>
  <c r="Q87" i="12"/>
  <c r="S87" i="12"/>
  <c r="S88" i="12"/>
  <c r="Q89" i="12"/>
  <c r="S89" i="12"/>
  <c r="Q90" i="12"/>
  <c r="S90" i="12"/>
  <c r="S91" i="12"/>
  <c r="Q92" i="12"/>
  <c r="S92" i="12"/>
  <c r="Q93" i="12"/>
  <c r="S93" i="12"/>
  <c r="F47" i="12"/>
  <c r="F48" i="12"/>
  <c r="Q8" i="12"/>
  <c r="Q9" i="12"/>
  <c r="Q11" i="12"/>
  <c r="Q12" i="12"/>
  <c r="Q14" i="12"/>
  <c r="Q15" i="12"/>
  <c r="Q17" i="12"/>
  <c r="Q18" i="12"/>
  <c r="Q20" i="12"/>
  <c r="Q21" i="12"/>
  <c r="Q23" i="12"/>
  <c r="Q24" i="12"/>
  <c r="Q26" i="12"/>
  <c r="Q27" i="12"/>
  <c r="Q29" i="12"/>
  <c r="Q30" i="12"/>
  <c r="Q32" i="12"/>
  <c r="Q33" i="12"/>
  <c r="Q35" i="12"/>
  <c r="Q36" i="12"/>
  <c r="Q38" i="12"/>
  <c r="Q39" i="12"/>
  <c r="Q41" i="12"/>
  <c r="Q42" i="12"/>
  <c r="Q44" i="12"/>
  <c r="Q45" i="12"/>
  <c r="F94" i="12"/>
  <c r="Q55" i="12" s="1"/>
  <c r="F95" i="12"/>
  <c r="F96" i="12"/>
  <c r="Q96" i="12" s="1"/>
  <c r="Z83" i="45" l="1"/>
  <c r="W34" i="33"/>
  <c r="W31" i="33"/>
  <c r="W32" i="33"/>
  <c r="W35" i="33"/>
  <c r="W30" i="33"/>
  <c r="W33" i="33"/>
  <c r="W29" i="33"/>
  <c r="V34" i="33"/>
  <c r="V35" i="33"/>
  <c r="V33" i="33"/>
  <c r="V29" i="33"/>
  <c r="V32" i="33"/>
  <c r="V31" i="33"/>
  <c r="V30" i="33"/>
  <c r="Z30" i="47"/>
  <c r="Z54" i="45"/>
  <c r="Z46" i="47"/>
  <c r="Z7" i="47"/>
  <c r="Z21" i="47"/>
  <c r="Z39" i="46"/>
  <c r="Z21" i="45"/>
  <c r="Z71" i="33"/>
  <c r="D90" i="30"/>
  <c r="D86" i="30"/>
  <c r="C86" i="30"/>
  <c r="F90" i="30"/>
  <c r="F86" i="30"/>
  <c r="D87" i="30"/>
  <c r="D85" i="30"/>
  <c r="C87" i="30"/>
  <c r="F110" i="28"/>
  <c r="F109" i="28"/>
  <c r="F111" i="28"/>
  <c r="F108" i="28"/>
  <c r="Z47" i="47"/>
  <c r="Z16" i="47"/>
  <c r="Z24" i="47"/>
  <c r="O45" i="47"/>
  <c r="P92" i="47"/>
  <c r="Z57" i="47"/>
  <c r="Z18" i="47"/>
  <c r="Z60" i="46"/>
  <c r="Z68" i="46"/>
  <c r="Z80" i="46"/>
  <c r="O92" i="46"/>
  <c r="Z86" i="46"/>
  <c r="Z21" i="46"/>
  <c r="Q92" i="45"/>
  <c r="Z74" i="45"/>
  <c r="P92" i="45"/>
  <c r="R7" i="21"/>
  <c r="R21" i="21"/>
  <c r="R24" i="21" s="1"/>
  <c r="Q18" i="20"/>
  <c r="Q18" i="36"/>
  <c r="Q71" i="33"/>
  <c r="R71" i="33"/>
  <c r="S71" i="33"/>
  <c r="Z23" i="33"/>
  <c r="S72" i="33"/>
  <c r="S70" i="33"/>
  <c r="S69" i="33"/>
  <c r="S68" i="33"/>
  <c r="S67" i="33"/>
  <c r="S66" i="33"/>
  <c r="S65" i="33"/>
  <c r="Z20" i="33"/>
  <c r="Z22" i="33"/>
  <c r="R65" i="33"/>
  <c r="R67" i="33"/>
  <c r="R66" i="33"/>
  <c r="R69" i="33"/>
  <c r="R64" i="33"/>
  <c r="R70" i="33"/>
  <c r="R72" i="33"/>
  <c r="R68" i="33"/>
  <c r="S64" i="33"/>
  <c r="L88" i="30"/>
  <c r="L86" i="30"/>
  <c r="Z42" i="30"/>
  <c r="K116" i="28"/>
  <c r="K112" i="28"/>
  <c r="K108" i="28"/>
  <c r="Z89" i="47"/>
  <c r="Z83" i="47"/>
  <c r="Z13" i="47"/>
  <c r="Z10" i="47"/>
  <c r="Z33" i="47"/>
  <c r="Z60" i="45"/>
  <c r="Z65" i="45"/>
  <c r="Z57" i="45"/>
  <c r="Z7" i="46"/>
  <c r="S92" i="47"/>
  <c r="Z68" i="47"/>
  <c r="Z94" i="46"/>
  <c r="Z46" i="46"/>
  <c r="Z16" i="46"/>
  <c r="Z10" i="46"/>
  <c r="Z36" i="46"/>
  <c r="Z68" i="45"/>
  <c r="Z71" i="45"/>
  <c r="W92" i="45"/>
  <c r="Z30" i="45"/>
  <c r="Z24" i="45"/>
  <c r="Z18" i="45"/>
  <c r="Z21" i="33"/>
  <c r="Z24" i="33"/>
  <c r="Z54" i="47"/>
  <c r="Z27" i="47"/>
  <c r="Z33" i="46"/>
  <c r="Z80" i="45"/>
  <c r="N106" i="33"/>
  <c r="Y70" i="33"/>
  <c r="H86" i="30"/>
  <c r="Q23" i="30"/>
  <c r="L116" i="28"/>
  <c r="Y36" i="28"/>
  <c r="L112" i="28"/>
  <c r="L108" i="28"/>
  <c r="Q29" i="28"/>
  <c r="F106" i="28"/>
  <c r="Z65" i="47"/>
  <c r="Z63" i="47"/>
  <c r="Z74" i="47"/>
  <c r="V45" i="47"/>
  <c r="S45" i="47"/>
  <c r="U92" i="46"/>
  <c r="Z63" i="46"/>
  <c r="Z54" i="46"/>
  <c r="Z57" i="46"/>
  <c r="Z93" i="46"/>
  <c r="Z13" i="46"/>
  <c r="Z27" i="46"/>
  <c r="N141" i="46"/>
  <c r="Z36" i="45"/>
  <c r="Z47" i="45"/>
  <c r="Z42" i="45"/>
  <c r="S92" i="45"/>
  <c r="Z16" i="33"/>
  <c r="Z14" i="33"/>
  <c r="Z13" i="33"/>
  <c r="L89" i="30"/>
  <c r="L87" i="30"/>
  <c r="L85" i="30"/>
  <c r="K89" i="30"/>
  <c r="K88" i="30"/>
  <c r="K87" i="30"/>
  <c r="K86" i="30"/>
  <c r="K85" i="30"/>
  <c r="U7" i="30"/>
  <c r="S29" i="30"/>
  <c r="H89" i="30"/>
  <c r="S28" i="30"/>
  <c r="H88" i="30"/>
  <c r="S27" i="30"/>
  <c r="H87" i="30"/>
  <c r="S25" i="30"/>
  <c r="H85" i="30"/>
  <c r="L111" i="28"/>
  <c r="K111" i="28"/>
  <c r="L114" i="28"/>
  <c r="L110" i="28"/>
  <c r="K114" i="28"/>
  <c r="K110" i="28"/>
  <c r="Y35" i="28"/>
  <c r="L113" i="28"/>
  <c r="L109" i="28"/>
  <c r="K113" i="28"/>
  <c r="K109" i="28"/>
  <c r="N139" i="47"/>
  <c r="Z60" i="47"/>
  <c r="Z74" i="46"/>
  <c r="S92" i="46"/>
  <c r="S45" i="46"/>
  <c r="Z18" i="46"/>
  <c r="Z24" i="46"/>
  <c r="Z47" i="46"/>
  <c r="N140" i="46"/>
  <c r="V45" i="45"/>
  <c r="N139" i="45"/>
  <c r="S45" i="45"/>
  <c r="W45" i="45"/>
  <c r="Q68" i="28"/>
  <c r="F107" i="28"/>
  <c r="Q77" i="28"/>
  <c r="F116" i="28"/>
  <c r="Z80" i="47"/>
  <c r="Z77" i="47"/>
  <c r="V92" i="47"/>
  <c r="W92" i="47"/>
  <c r="Z94" i="47"/>
  <c r="Z93" i="47"/>
  <c r="N141" i="47"/>
  <c r="N140" i="47"/>
  <c r="U92" i="47"/>
  <c r="Z30" i="46"/>
  <c r="Z77" i="46"/>
  <c r="U45" i="46"/>
  <c r="Z27" i="45"/>
  <c r="Z13" i="45"/>
  <c r="Z10" i="45"/>
  <c r="N140" i="45"/>
  <c r="Z7" i="45"/>
  <c r="Z46" i="45"/>
  <c r="N141" i="45"/>
  <c r="N45" i="47"/>
  <c r="O93" i="46"/>
  <c r="Q92" i="46"/>
  <c r="N45" i="46"/>
  <c r="N92" i="47"/>
  <c r="O92" i="47"/>
  <c r="W45" i="47"/>
  <c r="U45" i="47"/>
  <c r="Q45" i="46"/>
  <c r="P92" i="46"/>
  <c r="P45" i="46"/>
  <c r="O45" i="46"/>
  <c r="W92" i="46"/>
  <c r="Z89" i="46"/>
  <c r="V92" i="46"/>
  <c r="Z65" i="46"/>
  <c r="W45" i="46"/>
  <c r="N139" i="46"/>
  <c r="V45" i="46"/>
  <c r="Z71" i="46"/>
  <c r="O45" i="45"/>
  <c r="Q45" i="45"/>
  <c r="Z93" i="45"/>
  <c r="U45" i="45"/>
  <c r="P45" i="45"/>
  <c r="U92" i="45"/>
  <c r="Z94" i="45"/>
  <c r="V92" i="45"/>
  <c r="N92" i="45"/>
  <c r="Z86" i="45"/>
  <c r="Q72" i="33"/>
  <c r="Z11" i="33"/>
  <c r="Z44" i="30"/>
  <c r="U60" i="30"/>
  <c r="Y33" i="28"/>
  <c r="Z64" i="28"/>
  <c r="Y74" i="28"/>
  <c r="Q34" i="28"/>
  <c r="Q36" i="28"/>
  <c r="Z19" i="33"/>
  <c r="Q69" i="33"/>
  <c r="Z51" i="30"/>
  <c r="Z66" i="28"/>
  <c r="Z62" i="28"/>
  <c r="Z63" i="28"/>
  <c r="Z13" i="28"/>
  <c r="N95" i="28"/>
  <c r="Z12" i="28"/>
  <c r="Q38" i="28"/>
  <c r="Q31" i="28"/>
  <c r="Q35" i="28"/>
  <c r="Z60" i="33"/>
  <c r="Z59" i="33"/>
  <c r="Z26" i="33"/>
  <c r="Z50" i="30"/>
  <c r="S60" i="30"/>
  <c r="S59" i="30"/>
  <c r="Z52" i="30"/>
  <c r="Z43" i="30"/>
  <c r="U15" i="30"/>
  <c r="U30" i="30"/>
  <c r="U29" i="30"/>
  <c r="Z65" i="28"/>
  <c r="Z10" i="28"/>
  <c r="Y73" i="28"/>
  <c r="S55" i="30"/>
  <c r="Q95" i="12"/>
  <c r="U59" i="30"/>
  <c r="U55" i="30"/>
  <c r="S58" i="30"/>
  <c r="U56" i="30"/>
  <c r="Q68" i="33"/>
  <c r="Q58" i="30"/>
  <c r="Q54" i="30"/>
  <c r="Q64" i="33"/>
  <c r="Q70" i="33"/>
  <c r="Y75" i="28"/>
  <c r="S57" i="30"/>
  <c r="Q69" i="28"/>
  <c r="U58" i="30"/>
  <c r="Q55" i="30"/>
  <c r="Q72" i="28"/>
  <c r="Q57" i="30"/>
  <c r="Y29" i="30"/>
  <c r="Y28" i="30"/>
  <c r="Z50" i="28"/>
  <c r="V72" i="33"/>
  <c r="V70" i="33"/>
  <c r="V69" i="33"/>
  <c r="V68" i="33"/>
  <c r="V67" i="33"/>
  <c r="N103" i="33"/>
  <c r="V66" i="33"/>
  <c r="V65" i="33"/>
  <c r="Z9" i="33"/>
  <c r="Q67" i="33"/>
  <c r="Q71" i="28"/>
  <c r="Y58" i="30"/>
  <c r="U57" i="30"/>
  <c r="S56" i="30"/>
  <c r="Y59" i="30"/>
  <c r="Q65" i="33"/>
  <c r="Q59" i="30"/>
  <c r="Q70" i="28"/>
  <c r="Q60" i="30"/>
  <c r="Z48" i="28"/>
  <c r="Y72" i="33"/>
  <c r="W70" i="33"/>
  <c r="Y67" i="33"/>
  <c r="Y66" i="33"/>
  <c r="W65" i="33"/>
  <c r="Z12" i="33"/>
  <c r="Q43" i="33"/>
  <c r="Q53" i="33"/>
  <c r="Q66" i="33"/>
  <c r="Q28" i="33"/>
  <c r="Q36" i="33"/>
  <c r="Q45" i="30"/>
  <c r="Q37" i="30"/>
  <c r="Q56" i="30"/>
  <c r="S26" i="30"/>
  <c r="Q26" i="30"/>
  <c r="Z54" i="28"/>
  <c r="Z53" i="28"/>
  <c r="Z52" i="28"/>
  <c r="Z51" i="28"/>
  <c r="Z15" i="28"/>
  <c r="Z11" i="28"/>
  <c r="N88" i="28"/>
  <c r="N87" i="28"/>
  <c r="N86" i="28"/>
  <c r="N85" i="28"/>
  <c r="Q67" i="28"/>
  <c r="Q73" i="28"/>
  <c r="Q37" i="28"/>
  <c r="Q17" i="28"/>
  <c r="Q28" i="28" s="1"/>
  <c r="Q32" i="28"/>
  <c r="Q30" i="28"/>
  <c r="Q33" i="28"/>
  <c r="S94" i="12"/>
  <c r="Q82" i="12"/>
  <c r="Q70" i="12"/>
  <c r="Q58" i="12"/>
  <c r="Q85" i="12"/>
  <c r="Q73" i="12"/>
  <c r="Q61" i="12"/>
  <c r="F144" i="12"/>
  <c r="F143" i="12"/>
  <c r="Q88" i="12"/>
  <c r="Q76" i="12"/>
  <c r="Q64" i="12"/>
  <c r="Q91" i="12"/>
  <c r="Q79" i="12"/>
  <c r="Q67" i="12"/>
  <c r="Y68" i="33"/>
  <c r="Y69" i="33"/>
  <c r="W72" i="33"/>
  <c r="W69" i="33"/>
  <c r="W68" i="33"/>
  <c r="W67" i="33"/>
  <c r="W66" i="33"/>
  <c r="Y65" i="33"/>
  <c r="N80" i="33"/>
  <c r="Y33" i="33"/>
  <c r="Y32" i="33"/>
  <c r="Y31" i="33"/>
  <c r="Y29" i="33"/>
  <c r="Z10" i="33"/>
  <c r="Y57" i="30"/>
  <c r="Y56" i="30"/>
  <c r="Y55" i="30"/>
  <c r="N75" i="30"/>
  <c r="N71" i="30"/>
  <c r="N70" i="30"/>
  <c r="N69" i="30"/>
  <c r="N68" i="30"/>
  <c r="U28" i="30"/>
  <c r="U27" i="30"/>
  <c r="U26" i="30"/>
  <c r="N76" i="30"/>
  <c r="U25" i="30"/>
  <c r="Z49" i="28"/>
  <c r="Y72" i="28"/>
  <c r="Z47" i="28"/>
  <c r="Y71" i="28"/>
  <c r="Y70" i="28"/>
  <c r="Z55" i="28"/>
  <c r="Y69" i="28"/>
  <c r="Y77" i="28"/>
  <c r="Y32" i="28"/>
  <c r="N96" i="28"/>
  <c r="Z14" i="28"/>
  <c r="Y31" i="28"/>
  <c r="Y30" i="28"/>
  <c r="Y34" i="28"/>
  <c r="Z9" i="28"/>
  <c r="Z72" i="33" l="1"/>
  <c r="Z45" i="45"/>
  <c r="Z45" i="47"/>
  <c r="Z92" i="45"/>
  <c r="Z92" i="47"/>
  <c r="N87" i="30"/>
  <c r="N89" i="30"/>
  <c r="N114" i="28"/>
  <c r="N113" i="28"/>
  <c r="N85" i="30"/>
  <c r="N88" i="30"/>
  <c r="Z92" i="46"/>
  <c r="Z45" i="46"/>
  <c r="N99" i="33"/>
  <c r="Z66" i="33"/>
  <c r="Z31" i="33"/>
  <c r="Q53" i="30"/>
  <c r="N108" i="28"/>
  <c r="Z65" i="33"/>
  <c r="Z67" i="33"/>
  <c r="Z34" i="33"/>
  <c r="Z33" i="33"/>
  <c r="N86" i="30"/>
  <c r="N112" i="28"/>
  <c r="N116" i="28"/>
  <c r="Z68" i="33"/>
  <c r="Z29" i="33"/>
  <c r="Z30" i="33"/>
  <c r="N100" i="33"/>
  <c r="Z70" i="33"/>
  <c r="N109" i="28"/>
  <c r="Z69" i="33"/>
  <c r="N101" i="33"/>
  <c r="Q94" i="12"/>
  <c r="N110" i="28"/>
  <c r="Q63" i="33"/>
  <c r="N111" i="28"/>
  <c r="Z32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Q22" i="23" s="1"/>
  <c r="F45" i="23"/>
  <c r="Q46" i="23" s="1"/>
  <c r="F31" i="23"/>
  <c r="Q33" i="23" s="1"/>
  <c r="V29" i="23"/>
  <c r="F7" i="23"/>
  <c r="Q10" i="23" s="1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70" i="22"/>
  <c r="F71" i="22"/>
  <c r="F31" i="22"/>
  <c r="Q36" i="22" s="1"/>
  <c r="F7" i="22"/>
  <c r="F45" i="22"/>
  <c r="F21" i="22"/>
  <c r="Q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V5" i="22"/>
  <c r="F45" i="21"/>
  <c r="F21" i="21"/>
  <c r="Q22" i="21" l="1"/>
  <c r="R23" i="21"/>
  <c r="Q23" i="23"/>
  <c r="Q47" i="23"/>
  <c r="F24" i="22"/>
  <c r="Q21" i="22" s="1"/>
  <c r="Q16" i="23"/>
  <c r="F142" i="12"/>
  <c r="Q10" i="12"/>
  <c r="Q22" i="12"/>
  <c r="Q34" i="12"/>
  <c r="Q47" i="12"/>
  <c r="Q37" i="12"/>
  <c r="Q7" i="12"/>
  <c r="Q19" i="12"/>
  <c r="Q31" i="12"/>
  <c r="Q43" i="12"/>
  <c r="Q48" i="12"/>
  <c r="Q13" i="12"/>
  <c r="Q25" i="12"/>
  <c r="Q16" i="12"/>
  <c r="Q28" i="12"/>
  <c r="Q40" i="12"/>
  <c r="Q23" i="22"/>
  <c r="Q34" i="22"/>
  <c r="Q42" i="22"/>
  <c r="Q15" i="22"/>
  <c r="F69" i="21"/>
  <c r="Q39" i="23"/>
  <c r="Q23" i="21"/>
  <c r="Q46" i="21"/>
  <c r="Q16" i="22"/>
  <c r="Q43" i="22"/>
  <c r="Q35" i="22"/>
  <c r="Q17" i="23"/>
  <c r="Q9" i="23"/>
  <c r="Q40" i="23"/>
  <c r="F55" i="22"/>
  <c r="Q14" i="22"/>
  <c r="Q41" i="22"/>
  <c r="Q33" i="22"/>
  <c r="F48" i="23"/>
  <c r="Q31" i="23" s="1"/>
  <c r="Q15" i="23"/>
  <c r="Q38" i="23"/>
  <c r="Q8" i="22"/>
  <c r="Q13" i="22"/>
  <c r="Q40" i="22"/>
  <c r="Q46" i="22"/>
  <c r="F24" i="23"/>
  <c r="Q21" i="23" s="1"/>
  <c r="Q14" i="23"/>
  <c r="Q32" i="23"/>
  <c r="Q37" i="23"/>
  <c r="F55" i="23"/>
  <c r="F69" i="22"/>
  <c r="Q20" i="22"/>
  <c r="Q12" i="22"/>
  <c r="Q39" i="22"/>
  <c r="Q47" i="22"/>
  <c r="Q8" i="23"/>
  <c r="Q13" i="23"/>
  <c r="Q44" i="23"/>
  <c r="Q36" i="23"/>
  <c r="Q19" i="22"/>
  <c r="Q11" i="22"/>
  <c r="Q38" i="22"/>
  <c r="Q20" i="23"/>
  <c r="Q12" i="23"/>
  <c r="Q43" i="23"/>
  <c r="Q35" i="23"/>
  <c r="F69" i="23"/>
  <c r="Q47" i="21"/>
  <c r="Q18" i="22"/>
  <c r="Q10" i="22"/>
  <c r="Q32" i="22"/>
  <c r="Q37" i="22"/>
  <c r="Q19" i="23"/>
  <c r="Q11" i="23"/>
  <c r="Q42" i="23"/>
  <c r="Q34" i="23"/>
  <c r="Q17" i="22"/>
  <c r="Q9" i="22"/>
  <c r="Q44" i="22"/>
  <c r="Q18" i="23"/>
  <c r="Q41" i="23"/>
  <c r="F48" i="22"/>
  <c r="Q7" i="22"/>
  <c r="Q24" i="22" s="1"/>
  <c r="F31" i="21"/>
  <c r="F48" i="21" s="1"/>
  <c r="F7" i="21"/>
  <c r="E25" i="20"/>
  <c r="E26" i="20"/>
  <c r="E25" i="19"/>
  <c r="E26" i="19"/>
  <c r="E25" i="36"/>
  <c r="E26" i="36"/>
  <c r="E18" i="36"/>
  <c r="P17" i="36" s="1"/>
  <c r="E9" i="36"/>
  <c r="P7" i="36" s="1"/>
  <c r="F72" i="22" l="1"/>
  <c r="Q45" i="23"/>
  <c r="Q48" i="23" s="1"/>
  <c r="Q7" i="23"/>
  <c r="Q24" i="23" s="1"/>
  <c r="Q46" i="12"/>
  <c r="P16" i="36"/>
  <c r="P18" i="36" s="1"/>
  <c r="Q45" i="21"/>
  <c r="F72" i="23"/>
  <c r="Q31" i="22"/>
  <c r="Q33" i="21"/>
  <c r="Q41" i="21"/>
  <c r="Q34" i="21"/>
  <c r="Q42" i="21"/>
  <c r="Q35" i="21"/>
  <c r="Q43" i="21"/>
  <c r="Q38" i="21"/>
  <c r="Q31" i="21"/>
  <c r="F55" i="21"/>
  <c r="Q36" i="21"/>
  <c r="Q44" i="21"/>
  <c r="Q39" i="21"/>
  <c r="Q37" i="21"/>
  <c r="Q32" i="21"/>
  <c r="Q40" i="21"/>
  <c r="P8" i="36"/>
  <c r="P9" i="36" s="1"/>
  <c r="E27" i="36"/>
  <c r="Q16" i="21"/>
  <c r="Q8" i="21"/>
  <c r="Q9" i="21"/>
  <c r="Q17" i="21"/>
  <c r="Q14" i="21"/>
  <c r="Q10" i="21"/>
  <c r="Q18" i="21"/>
  <c r="Q13" i="21"/>
  <c r="Q11" i="21"/>
  <c r="Q19" i="21"/>
  <c r="Q12" i="21"/>
  <c r="Q20" i="21"/>
  <c r="Q15" i="21"/>
  <c r="F24" i="21"/>
  <c r="Q45" i="22"/>
  <c r="E18" i="20"/>
  <c r="E9" i="20"/>
  <c r="E9" i="19"/>
  <c r="E18" i="19"/>
  <c r="U5" i="36"/>
  <c r="X7" i="36"/>
  <c r="X8" i="36"/>
  <c r="B9" i="36"/>
  <c r="M7" i="36" s="1"/>
  <c r="C9" i="36"/>
  <c r="N7" i="36" s="1"/>
  <c r="D9" i="36"/>
  <c r="O7" i="36" s="1"/>
  <c r="J9" i="36"/>
  <c r="K9" i="36"/>
  <c r="X12" i="36"/>
  <c r="A14" i="36"/>
  <c r="J14" i="36"/>
  <c r="U14" i="36"/>
  <c r="U15" i="36"/>
  <c r="V15" i="36"/>
  <c r="N16" i="36"/>
  <c r="X16" i="36"/>
  <c r="N17" i="36"/>
  <c r="X17" i="36"/>
  <c r="B18" i="36"/>
  <c r="M17" i="36" s="1"/>
  <c r="D18" i="36"/>
  <c r="O16" i="36" s="1"/>
  <c r="G18" i="36"/>
  <c r="I18" i="36"/>
  <c r="J18" i="36"/>
  <c r="U16" i="36" s="1"/>
  <c r="K18" i="36"/>
  <c r="M21" i="36"/>
  <c r="A23" i="36"/>
  <c r="J23" i="36"/>
  <c r="B25" i="36"/>
  <c r="C25" i="36"/>
  <c r="D25" i="36"/>
  <c r="J25" i="36"/>
  <c r="K25" i="36"/>
  <c r="B26" i="36"/>
  <c r="C26" i="36"/>
  <c r="D26" i="36"/>
  <c r="J26" i="36"/>
  <c r="K26" i="36"/>
  <c r="R17" i="36" l="1"/>
  <c r="R16" i="36"/>
  <c r="R18" i="36" s="1"/>
  <c r="G27" i="36"/>
  <c r="T16" i="36"/>
  <c r="T17" i="36"/>
  <c r="I27" i="36"/>
  <c r="U7" i="36"/>
  <c r="U8" i="36"/>
  <c r="V7" i="36"/>
  <c r="V8" i="36"/>
  <c r="B27" i="36"/>
  <c r="M26" i="36"/>
  <c r="Q7" i="21"/>
  <c r="Q21" i="21"/>
  <c r="Q24" i="21" s="1"/>
  <c r="Q48" i="22"/>
  <c r="E27" i="20"/>
  <c r="P16" i="20"/>
  <c r="P17" i="20"/>
  <c r="P7" i="20"/>
  <c r="P8" i="20"/>
  <c r="F72" i="21"/>
  <c r="P16" i="19"/>
  <c r="P17" i="19"/>
  <c r="P7" i="19"/>
  <c r="P8" i="19"/>
  <c r="E27" i="19"/>
  <c r="M25" i="36"/>
  <c r="N18" i="36"/>
  <c r="C27" i="36"/>
  <c r="M16" i="36"/>
  <c r="M18" i="36" s="1"/>
  <c r="J27" i="36"/>
  <c r="X18" i="36"/>
  <c r="X9" i="36"/>
  <c r="D27" i="36"/>
  <c r="O8" i="36"/>
  <c r="O9" i="36" s="1"/>
  <c r="V17" i="36"/>
  <c r="U17" i="36"/>
  <c r="U18" i="36" s="1"/>
  <c r="V16" i="36"/>
  <c r="N8" i="36"/>
  <c r="N9" i="36" s="1"/>
  <c r="M8" i="36"/>
  <c r="M9" i="36" s="1"/>
  <c r="K27" i="36"/>
  <c r="O17" i="36"/>
  <c r="O18" i="36" s="1"/>
  <c r="U9" i="36" l="1"/>
  <c r="Y8" i="36"/>
  <c r="T18" i="36"/>
  <c r="P9" i="20"/>
  <c r="P18" i="19"/>
  <c r="P18" i="20"/>
  <c r="P9" i="19"/>
  <c r="M27" i="36"/>
  <c r="Y7" i="36"/>
  <c r="V9" i="36"/>
  <c r="V18" i="36"/>
  <c r="Y18" i="36" s="1"/>
  <c r="Y16" i="36"/>
  <c r="Y17" i="36"/>
  <c r="K18" i="20"/>
  <c r="J18" i="20"/>
  <c r="K9" i="20"/>
  <c r="X9" i="20" s="1"/>
  <c r="J9" i="20"/>
  <c r="G18" i="19"/>
  <c r="I18" i="19"/>
  <c r="J18" i="19"/>
  <c r="K18" i="19"/>
  <c r="G9" i="19"/>
  <c r="I9" i="19"/>
  <c r="I27" i="19" s="1"/>
  <c r="H28" i="28"/>
  <c r="H106" i="28" s="1"/>
  <c r="J106" i="28"/>
  <c r="S47" i="30"/>
  <c r="S48" i="30"/>
  <c r="S49" i="30"/>
  <c r="S46" i="30"/>
  <c r="S39" i="30"/>
  <c r="S40" i="30"/>
  <c r="S41" i="30"/>
  <c r="S38" i="30"/>
  <c r="S57" i="28"/>
  <c r="S46" i="28"/>
  <c r="S19" i="28"/>
  <c r="S20" i="28"/>
  <c r="S21" i="28"/>
  <c r="S22" i="28"/>
  <c r="S27" i="28"/>
  <c r="S18" i="28"/>
  <c r="S16" i="28"/>
  <c r="S8" i="28"/>
  <c r="Y9" i="36" l="1"/>
  <c r="R16" i="19"/>
  <c r="R17" i="19"/>
  <c r="G27" i="19"/>
  <c r="S32" i="28"/>
  <c r="S34" i="28"/>
  <c r="S36" i="28"/>
  <c r="S35" i="28"/>
  <c r="S37" i="28"/>
  <c r="S30" i="28"/>
  <c r="S33" i="28"/>
  <c r="S31" i="28"/>
  <c r="U35" i="28"/>
  <c r="U33" i="28"/>
  <c r="U31" i="28"/>
  <c r="U37" i="28"/>
  <c r="U34" i="28"/>
  <c r="U30" i="28"/>
  <c r="U36" i="28"/>
  <c r="U32" i="28"/>
  <c r="H79" i="33"/>
  <c r="H68" i="28"/>
  <c r="H107" i="28" s="1"/>
  <c r="H69" i="28"/>
  <c r="H108" i="28" s="1"/>
  <c r="H70" i="28"/>
  <c r="H109" i="28" s="1"/>
  <c r="H71" i="28"/>
  <c r="H110" i="28" s="1"/>
  <c r="H72" i="28"/>
  <c r="H111" i="28" s="1"/>
  <c r="H77" i="28"/>
  <c r="H116" i="28" s="1"/>
  <c r="J103" i="12"/>
  <c r="J104" i="12"/>
  <c r="J105" i="12"/>
  <c r="J106" i="12"/>
  <c r="J107" i="12"/>
  <c r="J108" i="12"/>
  <c r="J109" i="12"/>
  <c r="J110" i="12"/>
  <c r="J111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E94" i="12"/>
  <c r="H95" i="12"/>
  <c r="S95" i="12" s="1"/>
  <c r="H96" i="12"/>
  <c r="S96" i="12" s="1"/>
  <c r="H47" i="12"/>
  <c r="J47" i="12"/>
  <c r="H48" i="12"/>
  <c r="J48" i="12"/>
  <c r="H46" i="12"/>
  <c r="J46" i="12"/>
  <c r="H45" i="22"/>
  <c r="H45" i="21"/>
  <c r="S47" i="21" s="1"/>
  <c r="H21" i="21"/>
  <c r="H31" i="21"/>
  <c r="S36" i="21" s="1"/>
  <c r="H7" i="21"/>
  <c r="J7" i="21"/>
  <c r="S48" i="12" l="1"/>
  <c r="S47" i="12"/>
  <c r="S22" i="21"/>
  <c r="H69" i="21"/>
  <c r="S23" i="21"/>
  <c r="U8" i="21"/>
  <c r="U9" i="21"/>
  <c r="U13" i="21"/>
  <c r="U17" i="21"/>
  <c r="U10" i="21"/>
  <c r="U14" i="21"/>
  <c r="U18" i="21"/>
  <c r="U20" i="21"/>
  <c r="U16" i="21"/>
  <c r="U11" i="21"/>
  <c r="U15" i="21"/>
  <c r="U19" i="21"/>
  <c r="U12" i="21"/>
  <c r="S8" i="21"/>
  <c r="H55" i="21"/>
  <c r="S9" i="21"/>
  <c r="S13" i="21"/>
  <c r="S17" i="21"/>
  <c r="S14" i="21"/>
  <c r="S18" i="21"/>
  <c r="S10" i="21"/>
  <c r="S12" i="21"/>
  <c r="S11" i="21"/>
  <c r="S15" i="21"/>
  <c r="S19" i="21"/>
  <c r="S20" i="21"/>
  <c r="S16" i="21"/>
  <c r="S10" i="12"/>
  <c r="S19" i="12"/>
  <c r="S31" i="12"/>
  <c r="S43" i="12"/>
  <c r="S7" i="12"/>
  <c r="S28" i="12"/>
  <c r="S40" i="12"/>
  <c r="S16" i="12"/>
  <c r="S25" i="12"/>
  <c r="S37" i="12"/>
  <c r="S13" i="12"/>
  <c r="S22" i="12"/>
  <c r="S34" i="12"/>
  <c r="R18" i="19"/>
  <c r="S69" i="28"/>
  <c r="S77" i="28"/>
  <c r="S76" i="28"/>
  <c r="S71" i="28"/>
  <c r="S74" i="28"/>
  <c r="S70" i="28"/>
  <c r="S73" i="28"/>
  <c r="S75" i="28"/>
  <c r="S72" i="28"/>
  <c r="H144" i="12"/>
  <c r="H143" i="12"/>
  <c r="H142" i="12"/>
  <c r="S68" i="28"/>
  <c r="S29" i="28"/>
  <c r="S43" i="21"/>
  <c r="S35" i="21"/>
  <c r="S28" i="33"/>
  <c r="S7" i="33"/>
  <c r="S36" i="33"/>
  <c r="S56" i="28"/>
  <c r="S45" i="28"/>
  <c r="S17" i="28"/>
  <c r="S7" i="28"/>
  <c r="S38" i="28"/>
  <c r="S47" i="22"/>
  <c r="S46" i="22"/>
  <c r="S46" i="21"/>
  <c r="S42" i="21"/>
  <c r="S34" i="21"/>
  <c r="S41" i="21"/>
  <c r="S33" i="21"/>
  <c r="S40" i="21"/>
  <c r="S39" i="21"/>
  <c r="H48" i="21"/>
  <c r="S31" i="21" s="1"/>
  <c r="S38" i="21"/>
  <c r="S32" i="21"/>
  <c r="S37" i="21"/>
  <c r="S44" i="21"/>
  <c r="H24" i="21"/>
  <c r="S7" i="21" s="1"/>
  <c r="H63" i="33"/>
  <c r="S45" i="30"/>
  <c r="H24" i="30"/>
  <c r="H84" i="30" s="1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K53" i="23"/>
  <c r="H31" i="23"/>
  <c r="H45" i="23"/>
  <c r="H7" i="23"/>
  <c r="H21" i="23"/>
  <c r="H21" i="22"/>
  <c r="H69" i="22" s="1"/>
  <c r="H7" i="22"/>
  <c r="H31" i="22"/>
  <c r="I25" i="20"/>
  <c r="I26" i="20"/>
  <c r="G18" i="20"/>
  <c r="G9" i="20"/>
  <c r="S53" i="33" l="1"/>
  <c r="S43" i="33"/>
  <c r="H55" i="22"/>
  <c r="S21" i="21"/>
  <c r="S24" i="21" s="1"/>
  <c r="H72" i="21"/>
  <c r="S46" i="12"/>
  <c r="R16" i="20"/>
  <c r="R17" i="20"/>
  <c r="R7" i="20"/>
  <c r="G27" i="20"/>
  <c r="S27" i="33"/>
  <c r="S28" i="28"/>
  <c r="S54" i="30"/>
  <c r="R8" i="19"/>
  <c r="S67" i="28"/>
  <c r="S47" i="23"/>
  <c r="S46" i="23"/>
  <c r="S33" i="23"/>
  <c r="S41" i="23"/>
  <c r="S34" i="23"/>
  <c r="S42" i="23"/>
  <c r="S35" i="23"/>
  <c r="S43" i="23"/>
  <c r="S36" i="23"/>
  <c r="S44" i="23"/>
  <c r="S37" i="23"/>
  <c r="S32" i="23"/>
  <c r="S38" i="23"/>
  <c r="S40" i="23"/>
  <c r="S39" i="23"/>
  <c r="S22" i="23"/>
  <c r="S23" i="23"/>
  <c r="S16" i="23"/>
  <c r="H24" i="23"/>
  <c r="S21" i="23" s="1"/>
  <c r="S9" i="23"/>
  <c r="S17" i="23"/>
  <c r="S10" i="23"/>
  <c r="S18" i="23"/>
  <c r="S11" i="23"/>
  <c r="S19" i="23"/>
  <c r="S12" i="23"/>
  <c r="S20" i="23"/>
  <c r="S13" i="23"/>
  <c r="S8" i="23"/>
  <c r="S15" i="23"/>
  <c r="S14" i="23"/>
  <c r="H55" i="23"/>
  <c r="H48" i="22"/>
  <c r="S45" i="22" s="1"/>
  <c r="S33" i="22"/>
  <c r="S41" i="22"/>
  <c r="S43" i="22"/>
  <c r="S37" i="22"/>
  <c r="S34" i="22"/>
  <c r="S42" i="22"/>
  <c r="S35" i="22"/>
  <c r="S44" i="22"/>
  <c r="S32" i="22"/>
  <c r="S38" i="22"/>
  <c r="S36" i="22"/>
  <c r="S39" i="22"/>
  <c r="S40" i="22"/>
  <c r="S23" i="22"/>
  <c r="S22" i="22"/>
  <c r="S12" i="22"/>
  <c r="S20" i="22"/>
  <c r="S13" i="22"/>
  <c r="S8" i="22"/>
  <c r="S14" i="22"/>
  <c r="S11" i="22"/>
  <c r="S15" i="22"/>
  <c r="H24" i="22"/>
  <c r="S16" i="22"/>
  <c r="S9" i="22"/>
  <c r="S17" i="22"/>
  <c r="S10" i="22"/>
  <c r="S18" i="22"/>
  <c r="S19" i="22"/>
  <c r="S45" i="21"/>
  <c r="S48" i="21" s="1"/>
  <c r="R8" i="20"/>
  <c r="R7" i="19"/>
  <c r="S37" i="30"/>
  <c r="S24" i="30"/>
  <c r="H69" i="23"/>
  <c r="H48" i="23"/>
  <c r="V6" i="19"/>
  <c r="U6" i="19"/>
  <c r="S63" i="33" l="1"/>
  <c r="R9" i="20"/>
  <c r="S21" i="22"/>
  <c r="H72" i="22"/>
  <c r="R18" i="20"/>
  <c r="S31" i="22"/>
  <c r="S48" i="22" s="1"/>
  <c r="S7" i="23"/>
  <c r="S24" i="23" s="1"/>
  <c r="S23" i="30"/>
  <c r="R9" i="19"/>
  <c r="H72" i="23"/>
  <c r="S45" i="23"/>
  <c r="S31" i="23"/>
  <c r="S7" i="22"/>
  <c r="S53" i="30"/>
  <c r="L28" i="28"/>
  <c r="K28" i="28"/>
  <c r="E67" i="28"/>
  <c r="E68" i="28"/>
  <c r="E107" i="28" s="1"/>
  <c r="J68" i="28"/>
  <c r="J107" i="28" s="1"/>
  <c r="E69" i="28"/>
  <c r="E108" i="28" s="1"/>
  <c r="J69" i="28"/>
  <c r="J108" i="28" s="1"/>
  <c r="E70" i="28"/>
  <c r="E109" i="28" s="1"/>
  <c r="J70" i="28"/>
  <c r="J109" i="28" s="1"/>
  <c r="E71" i="28"/>
  <c r="E110" i="28" s="1"/>
  <c r="J71" i="28"/>
  <c r="J110" i="28" s="1"/>
  <c r="E72" i="28"/>
  <c r="E111" i="28" s="1"/>
  <c r="J72" i="28"/>
  <c r="J111" i="28" s="1"/>
  <c r="E77" i="28"/>
  <c r="E116" i="28" s="1"/>
  <c r="J77" i="28"/>
  <c r="J116" i="28" s="1"/>
  <c r="S24" i="22" l="1"/>
  <c r="P76" i="28"/>
  <c r="P74" i="28"/>
  <c r="P75" i="28"/>
  <c r="P73" i="28"/>
  <c r="P71" i="28"/>
  <c r="P72" i="28"/>
  <c r="P70" i="28"/>
  <c r="P77" i="28"/>
  <c r="P69" i="28"/>
  <c r="U74" i="28"/>
  <c r="U69" i="28"/>
  <c r="U72" i="28"/>
  <c r="U77" i="28"/>
  <c r="U71" i="28"/>
  <c r="U73" i="28"/>
  <c r="U75" i="28"/>
  <c r="U76" i="28"/>
  <c r="U70" i="28"/>
  <c r="V34" i="28"/>
  <c r="V37" i="28"/>
  <c r="V32" i="28"/>
  <c r="V35" i="28"/>
  <c r="V30" i="28"/>
  <c r="V36" i="28"/>
  <c r="V33" i="28"/>
  <c r="V31" i="28"/>
  <c r="W34" i="28"/>
  <c r="W30" i="28"/>
  <c r="W35" i="28"/>
  <c r="W37" i="28"/>
  <c r="W33" i="28"/>
  <c r="W31" i="28"/>
  <c r="W36" i="28"/>
  <c r="W32" i="28"/>
  <c r="S48" i="23"/>
  <c r="K77" i="33"/>
  <c r="V41" i="33"/>
  <c r="K41" i="33"/>
  <c r="V5" i="33"/>
  <c r="K65" i="30"/>
  <c r="V35" i="30"/>
  <c r="K35" i="30"/>
  <c r="K82" i="28"/>
  <c r="V43" i="28"/>
  <c r="K43" i="28"/>
  <c r="V5" i="28"/>
  <c r="V53" i="12"/>
  <c r="K53" i="12"/>
  <c r="V5" i="12"/>
  <c r="K29" i="23"/>
  <c r="V5" i="23"/>
  <c r="V29" i="22"/>
  <c r="K29" i="22"/>
  <c r="K53" i="21"/>
  <c r="V29" i="21"/>
  <c r="K29" i="21"/>
  <c r="V5" i="21"/>
  <c r="J23" i="20"/>
  <c r="U14" i="20"/>
  <c r="J14" i="20"/>
  <c r="U5" i="20"/>
  <c r="J23" i="19"/>
  <c r="U14" i="19"/>
  <c r="U5" i="19"/>
  <c r="J14" i="19"/>
  <c r="Z37" i="28" l="1"/>
  <c r="Z34" i="28"/>
  <c r="Z31" i="28"/>
  <c r="Z35" i="28"/>
  <c r="Z30" i="28"/>
  <c r="Z32" i="28"/>
  <c r="Z33" i="28"/>
  <c r="Z36" i="28"/>
  <c r="W17" i="33"/>
  <c r="V7" i="33"/>
  <c r="K79" i="33"/>
  <c r="E79" i="33"/>
  <c r="J64" i="33"/>
  <c r="E64" i="33"/>
  <c r="D64" i="33"/>
  <c r="C64" i="33"/>
  <c r="E63" i="33"/>
  <c r="P71" i="33" s="1"/>
  <c r="Y62" i="33"/>
  <c r="Y58" i="33"/>
  <c r="Y57" i="33"/>
  <c r="Y55" i="33"/>
  <c r="Y54" i="33"/>
  <c r="W54" i="33"/>
  <c r="V54" i="33"/>
  <c r="U54" i="33"/>
  <c r="P54" i="33"/>
  <c r="Y53" i="33"/>
  <c r="Y52" i="33"/>
  <c r="W52" i="33"/>
  <c r="V52" i="33"/>
  <c r="U52" i="33"/>
  <c r="P52" i="33"/>
  <c r="W50" i="33"/>
  <c r="U50" i="33"/>
  <c r="P50" i="33"/>
  <c r="Y48" i="33"/>
  <c r="W48" i="33"/>
  <c r="V48" i="33"/>
  <c r="U48" i="33"/>
  <c r="P48" i="33"/>
  <c r="Y47" i="33"/>
  <c r="W47" i="33"/>
  <c r="V47" i="33"/>
  <c r="U47" i="33"/>
  <c r="P47" i="33"/>
  <c r="Y46" i="33"/>
  <c r="W46" i="33"/>
  <c r="V46" i="33"/>
  <c r="U46" i="33"/>
  <c r="P46" i="33"/>
  <c r="Y45" i="33"/>
  <c r="W45" i="33"/>
  <c r="V45" i="33"/>
  <c r="U45" i="33"/>
  <c r="P45" i="33"/>
  <c r="Y44" i="33"/>
  <c r="W44" i="33"/>
  <c r="V44" i="33"/>
  <c r="U44" i="33"/>
  <c r="P44" i="33"/>
  <c r="Y43" i="33"/>
  <c r="W36" i="33"/>
  <c r="V28" i="33"/>
  <c r="D28" i="33"/>
  <c r="C28" i="33"/>
  <c r="E27" i="33"/>
  <c r="Y18" i="33"/>
  <c r="W18" i="33"/>
  <c r="V18" i="33"/>
  <c r="P18" i="33"/>
  <c r="Y17" i="33"/>
  <c r="P8" i="33"/>
  <c r="Y7" i="33"/>
  <c r="K67" i="30"/>
  <c r="L67" i="30"/>
  <c r="Y38" i="30"/>
  <c r="Y39" i="30"/>
  <c r="Y40" i="30"/>
  <c r="Y41" i="30"/>
  <c r="Y45" i="30"/>
  <c r="Y46" i="30"/>
  <c r="Y37" i="30"/>
  <c r="V47" i="30"/>
  <c r="W47" i="30"/>
  <c r="V48" i="30"/>
  <c r="W48" i="30"/>
  <c r="V49" i="30"/>
  <c r="W49" i="30"/>
  <c r="W46" i="30"/>
  <c r="V46" i="30"/>
  <c r="V39" i="30"/>
  <c r="W39" i="30"/>
  <c r="V40" i="30"/>
  <c r="W40" i="30"/>
  <c r="V41" i="30"/>
  <c r="W41" i="30"/>
  <c r="W38" i="30"/>
  <c r="V38" i="30"/>
  <c r="K54" i="30"/>
  <c r="L54" i="30"/>
  <c r="E53" i="30"/>
  <c r="Y8" i="30"/>
  <c r="Y9" i="30"/>
  <c r="Y10" i="30"/>
  <c r="Y11" i="30"/>
  <c r="Y15" i="30"/>
  <c r="Y16" i="30"/>
  <c r="Y18" i="30"/>
  <c r="Y19" i="30"/>
  <c r="Y7" i="30"/>
  <c r="V17" i="30"/>
  <c r="W17" i="30"/>
  <c r="V18" i="30"/>
  <c r="W18" i="30"/>
  <c r="V19" i="30"/>
  <c r="W19" i="30"/>
  <c r="V22" i="30"/>
  <c r="W22" i="30"/>
  <c r="W16" i="30"/>
  <c r="V16" i="30"/>
  <c r="V9" i="30"/>
  <c r="W9" i="30"/>
  <c r="V10" i="30"/>
  <c r="W10" i="30"/>
  <c r="V11" i="30"/>
  <c r="W11" i="30"/>
  <c r="V14" i="30"/>
  <c r="W14" i="30"/>
  <c r="W8" i="30"/>
  <c r="V8" i="30"/>
  <c r="K24" i="30"/>
  <c r="L24" i="30"/>
  <c r="K23" i="30"/>
  <c r="K83" i="30" s="1"/>
  <c r="L23" i="30"/>
  <c r="L83" i="30" s="1"/>
  <c r="K84" i="28"/>
  <c r="L84" i="28"/>
  <c r="W57" i="28"/>
  <c r="V57" i="28"/>
  <c r="W46" i="28"/>
  <c r="V46" i="28"/>
  <c r="Y46" i="28"/>
  <c r="Y56" i="28"/>
  <c r="Y57" i="28"/>
  <c r="Y58" i="28"/>
  <c r="Y60" i="28"/>
  <c r="Y61" i="28"/>
  <c r="Y45" i="28"/>
  <c r="K68" i="28"/>
  <c r="K107" i="28" s="1"/>
  <c r="L68" i="28"/>
  <c r="L107" i="28" s="1"/>
  <c r="L67" i="28"/>
  <c r="L106" i="28" s="1"/>
  <c r="K67" i="28"/>
  <c r="K106" i="28" s="1"/>
  <c r="Y8" i="28"/>
  <c r="Y17" i="28"/>
  <c r="Y18" i="28"/>
  <c r="Y19" i="28"/>
  <c r="Y21" i="28"/>
  <c r="Y22" i="28"/>
  <c r="Y27" i="28"/>
  <c r="Y28" i="28"/>
  <c r="Y7" i="28"/>
  <c r="V19" i="28"/>
  <c r="W19" i="28"/>
  <c r="V20" i="28"/>
  <c r="W20" i="28"/>
  <c r="V21" i="28"/>
  <c r="W21" i="28"/>
  <c r="V22" i="28"/>
  <c r="W22" i="28"/>
  <c r="V27" i="28"/>
  <c r="W27" i="28"/>
  <c r="W18" i="28"/>
  <c r="V18" i="28"/>
  <c r="V16" i="28"/>
  <c r="W16" i="28"/>
  <c r="W8" i="28"/>
  <c r="V8" i="28"/>
  <c r="W17" i="28"/>
  <c r="W7" i="28"/>
  <c r="V17" i="28"/>
  <c r="V7" i="28"/>
  <c r="V29" i="28"/>
  <c r="Y56" i="12"/>
  <c r="Y57" i="12"/>
  <c r="Y58" i="12"/>
  <c r="Y59" i="12"/>
  <c r="Y60" i="12"/>
  <c r="Y61" i="12"/>
  <c r="Y62" i="12"/>
  <c r="Y63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C104" i="12"/>
  <c r="D104" i="12"/>
  <c r="E104" i="12"/>
  <c r="K104" i="12"/>
  <c r="L104" i="12"/>
  <c r="C105" i="12"/>
  <c r="D105" i="12"/>
  <c r="E105" i="12"/>
  <c r="K105" i="12"/>
  <c r="L105" i="12"/>
  <c r="C106" i="12"/>
  <c r="D106" i="12"/>
  <c r="E106" i="12"/>
  <c r="K106" i="12"/>
  <c r="L106" i="12"/>
  <c r="C107" i="12"/>
  <c r="D107" i="12"/>
  <c r="E107" i="12"/>
  <c r="K107" i="12"/>
  <c r="L107" i="12"/>
  <c r="C108" i="12"/>
  <c r="D108" i="12"/>
  <c r="E108" i="12"/>
  <c r="K108" i="12"/>
  <c r="L108" i="12"/>
  <c r="C109" i="12"/>
  <c r="D109" i="12"/>
  <c r="E109" i="12"/>
  <c r="K109" i="12"/>
  <c r="L109" i="12"/>
  <c r="C110" i="12"/>
  <c r="D110" i="12"/>
  <c r="E110" i="12"/>
  <c r="K110" i="12"/>
  <c r="L110" i="12"/>
  <c r="C111" i="12"/>
  <c r="D111" i="12"/>
  <c r="E111" i="12"/>
  <c r="K111" i="12"/>
  <c r="L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K115" i="12"/>
  <c r="L115" i="12"/>
  <c r="C116" i="12"/>
  <c r="D116" i="12"/>
  <c r="E116" i="12"/>
  <c r="K116" i="12"/>
  <c r="L116" i="12"/>
  <c r="C117" i="12"/>
  <c r="D117" i="12"/>
  <c r="E117" i="12"/>
  <c r="K117" i="12"/>
  <c r="L117" i="12"/>
  <c r="C118" i="12"/>
  <c r="D118" i="12"/>
  <c r="E118" i="12"/>
  <c r="K118" i="12"/>
  <c r="L118" i="12"/>
  <c r="C119" i="12"/>
  <c r="D119" i="12"/>
  <c r="E119" i="12"/>
  <c r="K119" i="12"/>
  <c r="L119" i="12"/>
  <c r="C120" i="12"/>
  <c r="D120" i="12"/>
  <c r="E120" i="12"/>
  <c r="K120" i="12"/>
  <c r="L120" i="12"/>
  <c r="C121" i="12"/>
  <c r="D121" i="12"/>
  <c r="E121" i="12"/>
  <c r="K121" i="12"/>
  <c r="L121" i="12"/>
  <c r="C122" i="12"/>
  <c r="D122" i="12"/>
  <c r="E122" i="12"/>
  <c r="K122" i="12"/>
  <c r="L122" i="12"/>
  <c r="C123" i="12"/>
  <c r="D123" i="12"/>
  <c r="E123" i="12"/>
  <c r="K123" i="12"/>
  <c r="L123" i="12"/>
  <c r="C124" i="12"/>
  <c r="D124" i="12"/>
  <c r="E124" i="12"/>
  <c r="K124" i="12"/>
  <c r="L124" i="12"/>
  <c r="C125" i="12"/>
  <c r="D125" i="12"/>
  <c r="E125" i="12"/>
  <c r="K125" i="12"/>
  <c r="L125" i="12"/>
  <c r="C126" i="12"/>
  <c r="D126" i="12"/>
  <c r="E126" i="12"/>
  <c r="K126" i="12"/>
  <c r="L126" i="12"/>
  <c r="C127" i="12"/>
  <c r="D127" i="12"/>
  <c r="E127" i="12"/>
  <c r="K127" i="12"/>
  <c r="L127" i="12"/>
  <c r="C128" i="12"/>
  <c r="D128" i="12"/>
  <c r="E128" i="12"/>
  <c r="K128" i="12"/>
  <c r="L128" i="12"/>
  <c r="C129" i="12"/>
  <c r="D129" i="12"/>
  <c r="E129" i="12"/>
  <c r="K129" i="12"/>
  <c r="L129" i="12"/>
  <c r="C130" i="12"/>
  <c r="D130" i="12"/>
  <c r="E130" i="12"/>
  <c r="K130" i="12"/>
  <c r="L130" i="12"/>
  <c r="C131" i="12"/>
  <c r="D131" i="12"/>
  <c r="E131" i="12"/>
  <c r="K131" i="12"/>
  <c r="L131" i="12"/>
  <c r="C132" i="12"/>
  <c r="D132" i="12"/>
  <c r="E132" i="12"/>
  <c r="K132" i="12"/>
  <c r="L132" i="12"/>
  <c r="C133" i="12"/>
  <c r="D133" i="12"/>
  <c r="E133" i="12"/>
  <c r="K133" i="12"/>
  <c r="L133" i="12"/>
  <c r="C134" i="12"/>
  <c r="D134" i="12"/>
  <c r="E134" i="12"/>
  <c r="K134" i="12"/>
  <c r="L134" i="12"/>
  <c r="C135" i="12"/>
  <c r="D135" i="12"/>
  <c r="E135" i="12"/>
  <c r="K135" i="12"/>
  <c r="L135" i="12"/>
  <c r="C136" i="12"/>
  <c r="D136" i="12"/>
  <c r="E136" i="12"/>
  <c r="K136" i="12"/>
  <c r="L136" i="12"/>
  <c r="C137" i="12"/>
  <c r="D137" i="12"/>
  <c r="E137" i="12"/>
  <c r="K137" i="12"/>
  <c r="L137" i="12"/>
  <c r="C138" i="12"/>
  <c r="D138" i="12"/>
  <c r="E138" i="12"/>
  <c r="K138" i="12"/>
  <c r="L138" i="12"/>
  <c r="C139" i="12"/>
  <c r="D139" i="12"/>
  <c r="E139" i="12"/>
  <c r="K139" i="12"/>
  <c r="L139" i="12"/>
  <c r="C140" i="12"/>
  <c r="D140" i="12"/>
  <c r="E140" i="12"/>
  <c r="K140" i="12"/>
  <c r="L140" i="12"/>
  <c r="C141" i="12"/>
  <c r="D141" i="12"/>
  <c r="E141" i="12"/>
  <c r="K141" i="12"/>
  <c r="L141" i="12"/>
  <c r="D103" i="12"/>
  <c r="E103" i="12"/>
  <c r="K103" i="12"/>
  <c r="L103" i="12"/>
  <c r="W93" i="12"/>
  <c r="V93" i="12"/>
  <c r="W92" i="12"/>
  <c r="V92" i="12"/>
  <c r="W90" i="12"/>
  <c r="V90" i="12"/>
  <c r="W89" i="12"/>
  <c r="V89" i="12"/>
  <c r="W87" i="12"/>
  <c r="V87" i="12"/>
  <c r="W86" i="12"/>
  <c r="V86" i="12"/>
  <c r="W84" i="12"/>
  <c r="V84" i="12"/>
  <c r="W83" i="12"/>
  <c r="V83" i="12"/>
  <c r="W81" i="12"/>
  <c r="V81" i="12"/>
  <c r="W80" i="12"/>
  <c r="V80" i="12"/>
  <c r="W78" i="12"/>
  <c r="V78" i="12"/>
  <c r="W77" i="12"/>
  <c r="V77" i="12"/>
  <c r="W75" i="12"/>
  <c r="V75" i="12"/>
  <c r="W74" i="12"/>
  <c r="V74" i="12"/>
  <c r="W72" i="12"/>
  <c r="V72" i="12"/>
  <c r="W71" i="12"/>
  <c r="V71" i="12"/>
  <c r="W69" i="12"/>
  <c r="V69" i="12"/>
  <c r="W68" i="12"/>
  <c r="V68" i="12"/>
  <c r="W63" i="12"/>
  <c r="V63" i="12"/>
  <c r="W62" i="12"/>
  <c r="V62" i="12"/>
  <c r="W60" i="12"/>
  <c r="V60" i="12"/>
  <c r="W59" i="12"/>
  <c r="V59" i="12"/>
  <c r="W57" i="12"/>
  <c r="V57" i="12"/>
  <c r="W56" i="12"/>
  <c r="V56" i="12"/>
  <c r="K94" i="12"/>
  <c r="V91" i="12" s="1"/>
  <c r="L94" i="12"/>
  <c r="W82" i="12" s="1"/>
  <c r="K95" i="12"/>
  <c r="L95" i="12"/>
  <c r="K96" i="12"/>
  <c r="L96" i="12"/>
  <c r="D47" i="12"/>
  <c r="E47" i="12"/>
  <c r="D48" i="12"/>
  <c r="E48" i="12"/>
  <c r="C48" i="12"/>
  <c r="C47" i="12"/>
  <c r="D46" i="12"/>
  <c r="D142" i="12" s="1"/>
  <c r="E46" i="12"/>
  <c r="E142" i="12" s="1"/>
  <c r="Y55" i="12"/>
  <c r="P31" i="33" l="1"/>
  <c r="P34" i="33"/>
  <c r="P33" i="33"/>
  <c r="P30" i="33"/>
  <c r="P32" i="33"/>
  <c r="P35" i="33"/>
  <c r="P29" i="33"/>
  <c r="U71" i="33"/>
  <c r="K84" i="30"/>
  <c r="L84" i="30"/>
  <c r="Z47" i="30"/>
  <c r="V29" i="30"/>
  <c r="V28" i="30"/>
  <c r="P59" i="30"/>
  <c r="P55" i="30"/>
  <c r="P60" i="30"/>
  <c r="P56" i="30"/>
  <c r="P58" i="30"/>
  <c r="P57" i="30"/>
  <c r="Z48" i="30"/>
  <c r="W28" i="30"/>
  <c r="W29" i="30"/>
  <c r="Z49" i="30"/>
  <c r="P72" i="33"/>
  <c r="P66" i="33"/>
  <c r="P65" i="33"/>
  <c r="P70" i="33"/>
  <c r="P69" i="33"/>
  <c r="P68" i="33"/>
  <c r="P67" i="33"/>
  <c r="N107" i="28"/>
  <c r="Z50" i="33"/>
  <c r="U66" i="33"/>
  <c r="U65" i="33"/>
  <c r="U72" i="33"/>
  <c r="U70" i="33"/>
  <c r="U69" i="33"/>
  <c r="U68" i="33"/>
  <c r="U67" i="33"/>
  <c r="V37" i="30"/>
  <c r="V55" i="30"/>
  <c r="V56" i="30"/>
  <c r="V58" i="30"/>
  <c r="V59" i="30"/>
  <c r="V60" i="30"/>
  <c r="V57" i="30"/>
  <c r="W55" i="30"/>
  <c r="W60" i="30"/>
  <c r="W56" i="30"/>
  <c r="W57" i="30"/>
  <c r="W58" i="30"/>
  <c r="W59" i="30"/>
  <c r="V77" i="28"/>
  <c r="V76" i="28"/>
  <c r="V74" i="28"/>
  <c r="V72" i="28"/>
  <c r="V70" i="28"/>
  <c r="V75" i="28"/>
  <c r="V73" i="28"/>
  <c r="V71" i="28"/>
  <c r="V69" i="28"/>
  <c r="W74" i="28"/>
  <c r="W76" i="28"/>
  <c r="W77" i="28"/>
  <c r="W71" i="28"/>
  <c r="W73" i="28"/>
  <c r="W72" i="28"/>
  <c r="W69" i="28"/>
  <c r="W70" i="28"/>
  <c r="W75" i="28"/>
  <c r="V17" i="33"/>
  <c r="V27" i="33" s="1"/>
  <c r="W7" i="33"/>
  <c r="W27" i="33" s="1"/>
  <c r="Y23" i="30"/>
  <c r="Z11" i="30"/>
  <c r="Z22" i="30"/>
  <c r="O47" i="12"/>
  <c r="U17" i="33"/>
  <c r="Z39" i="30"/>
  <c r="Y29" i="28"/>
  <c r="Z16" i="28"/>
  <c r="Z27" i="28"/>
  <c r="Z21" i="28"/>
  <c r="W38" i="28"/>
  <c r="P47" i="12"/>
  <c r="Y48" i="12"/>
  <c r="P53" i="33"/>
  <c r="P7" i="33"/>
  <c r="Z9" i="30"/>
  <c r="Z18" i="30"/>
  <c r="Z41" i="30"/>
  <c r="K142" i="12"/>
  <c r="Z77" i="12"/>
  <c r="W25" i="30"/>
  <c r="V28" i="28"/>
  <c r="Z20" i="28"/>
  <c r="W54" i="30"/>
  <c r="Z40" i="30"/>
  <c r="V30" i="30"/>
  <c r="Z10" i="30"/>
  <c r="W68" i="28"/>
  <c r="Z46" i="30"/>
  <c r="Z19" i="30"/>
  <c r="Y25" i="30"/>
  <c r="Z17" i="30"/>
  <c r="W45" i="28"/>
  <c r="Z8" i="28"/>
  <c r="Z18" i="28"/>
  <c r="Z22" i="28"/>
  <c r="Y96" i="12"/>
  <c r="Z83" i="12"/>
  <c r="U47" i="12"/>
  <c r="L142" i="12"/>
  <c r="Z56" i="12"/>
  <c r="Z68" i="12"/>
  <c r="Z89" i="12"/>
  <c r="W95" i="12"/>
  <c r="W64" i="12"/>
  <c r="W76" i="12"/>
  <c r="N138" i="12"/>
  <c r="N134" i="12"/>
  <c r="N130" i="12"/>
  <c r="N126" i="12"/>
  <c r="N122" i="12"/>
  <c r="N118" i="12"/>
  <c r="N110" i="12"/>
  <c r="N106" i="12"/>
  <c r="Z90" i="12"/>
  <c r="Z86" i="12"/>
  <c r="Z81" i="12"/>
  <c r="Z93" i="12"/>
  <c r="Z63" i="12"/>
  <c r="Z69" i="12"/>
  <c r="N133" i="12"/>
  <c r="N109" i="12"/>
  <c r="Z71" i="12"/>
  <c r="N125" i="12"/>
  <c r="N117" i="12"/>
  <c r="W47" i="12"/>
  <c r="K143" i="12"/>
  <c r="V47" i="12"/>
  <c r="N139" i="12"/>
  <c r="N135" i="12"/>
  <c r="N131" i="12"/>
  <c r="N123" i="12"/>
  <c r="N119" i="12"/>
  <c r="N111" i="12"/>
  <c r="V54" i="30"/>
  <c r="V45" i="30"/>
  <c r="Z38" i="30"/>
  <c r="Y24" i="30"/>
  <c r="Z14" i="30"/>
  <c r="Z16" i="30"/>
  <c r="V24" i="30"/>
  <c r="W27" i="30"/>
  <c r="W7" i="30"/>
  <c r="W24" i="30"/>
  <c r="V27" i="30"/>
  <c r="V15" i="30"/>
  <c r="N67" i="30"/>
  <c r="Y26" i="30"/>
  <c r="W15" i="30"/>
  <c r="V25" i="30"/>
  <c r="V26" i="30"/>
  <c r="Z8" i="30"/>
  <c r="V68" i="28"/>
  <c r="V56" i="28"/>
  <c r="W56" i="28"/>
  <c r="Z58" i="28"/>
  <c r="Z46" i="28"/>
  <c r="Z61" i="28"/>
  <c r="Z60" i="28"/>
  <c r="N84" i="28"/>
  <c r="Y38" i="28"/>
  <c r="Z17" i="28"/>
  <c r="W28" i="28"/>
  <c r="Z19" i="28"/>
  <c r="Z57" i="12"/>
  <c r="Z62" i="12"/>
  <c r="Z72" i="12"/>
  <c r="Z87" i="12"/>
  <c r="Z92" i="12"/>
  <c r="V58" i="12"/>
  <c r="V73" i="12"/>
  <c r="V88" i="12"/>
  <c r="W88" i="12"/>
  <c r="Z59" i="12"/>
  <c r="V64" i="12"/>
  <c r="Z74" i="12"/>
  <c r="Z78" i="12"/>
  <c r="Z84" i="12"/>
  <c r="N103" i="12"/>
  <c r="Y94" i="12"/>
  <c r="V85" i="12"/>
  <c r="Z60" i="12"/>
  <c r="Z75" i="12"/>
  <c r="Z80" i="12"/>
  <c r="V61" i="12"/>
  <c r="V76" i="12"/>
  <c r="N140" i="12"/>
  <c r="N136" i="12"/>
  <c r="N132" i="12"/>
  <c r="N128" i="12"/>
  <c r="N124" i="12"/>
  <c r="N120" i="12"/>
  <c r="N116" i="12"/>
  <c r="N108" i="12"/>
  <c r="N104" i="12"/>
  <c r="Y47" i="12"/>
  <c r="N115" i="12"/>
  <c r="N107" i="12"/>
  <c r="Y46" i="12"/>
  <c r="N127" i="12"/>
  <c r="K144" i="12"/>
  <c r="N141" i="12"/>
  <c r="N137" i="12"/>
  <c r="N129" i="12"/>
  <c r="N121" i="12"/>
  <c r="N105" i="12"/>
  <c r="W55" i="12"/>
  <c r="W67" i="12"/>
  <c r="W79" i="12"/>
  <c r="W91" i="12"/>
  <c r="Z91" i="12" s="1"/>
  <c r="W96" i="12"/>
  <c r="Y95" i="12"/>
  <c r="W29" i="28"/>
  <c r="Z29" i="28" s="1"/>
  <c r="Z7" i="28"/>
  <c r="Y67" i="28"/>
  <c r="V45" i="28"/>
  <c r="V7" i="30"/>
  <c r="W26" i="30"/>
  <c r="Y27" i="30"/>
  <c r="Z59" i="28"/>
  <c r="Y54" i="30"/>
  <c r="W61" i="12"/>
  <c r="W73" i="12"/>
  <c r="W85" i="12"/>
  <c r="L143" i="12"/>
  <c r="W30" i="30"/>
  <c r="Y27" i="33"/>
  <c r="V70" i="12"/>
  <c r="V82" i="12"/>
  <c r="Z82" i="12" s="1"/>
  <c r="V95" i="12"/>
  <c r="Y53" i="30"/>
  <c r="V38" i="28"/>
  <c r="W58" i="12"/>
  <c r="W70" i="12"/>
  <c r="L144" i="12"/>
  <c r="Y68" i="28"/>
  <c r="W45" i="30"/>
  <c r="V55" i="12"/>
  <c r="V67" i="12"/>
  <c r="V79" i="12"/>
  <c r="V96" i="12"/>
  <c r="W37" i="30"/>
  <c r="U7" i="33"/>
  <c r="V43" i="33"/>
  <c r="V53" i="33"/>
  <c r="P17" i="33"/>
  <c r="Z18" i="33"/>
  <c r="P28" i="33"/>
  <c r="Z45" i="33"/>
  <c r="Z47" i="33"/>
  <c r="Z55" i="33"/>
  <c r="Z57" i="33"/>
  <c r="Z62" i="33"/>
  <c r="N79" i="33"/>
  <c r="C27" i="33"/>
  <c r="N35" i="33" s="1"/>
  <c r="Z8" i="33"/>
  <c r="U28" i="33"/>
  <c r="P36" i="33"/>
  <c r="Y36" i="33"/>
  <c r="P43" i="33"/>
  <c r="Z44" i="33"/>
  <c r="Z46" i="33"/>
  <c r="Z48" i="33"/>
  <c r="Z52" i="33"/>
  <c r="Z54" i="33"/>
  <c r="Z56" i="33"/>
  <c r="Z58" i="33"/>
  <c r="D27" i="33"/>
  <c r="O8" i="33"/>
  <c r="O18" i="33"/>
  <c r="V36" i="33"/>
  <c r="Z36" i="33" s="1"/>
  <c r="D79" i="33"/>
  <c r="O44" i="33"/>
  <c r="O46" i="33"/>
  <c r="O48" i="33"/>
  <c r="O52" i="33"/>
  <c r="O54" i="33"/>
  <c r="D63" i="33"/>
  <c r="O71" i="33" s="1"/>
  <c r="U53" i="33"/>
  <c r="Y63" i="33"/>
  <c r="W53" i="33"/>
  <c r="Y64" i="33"/>
  <c r="W64" i="33"/>
  <c r="N8" i="33"/>
  <c r="W28" i="33" s="1"/>
  <c r="Z28" i="33" s="1"/>
  <c r="N18" i="33"/>
  <c r="U36" i="33"/>
  <c r="U43" i="33"/>
  <c r="W43" i="33"/>
  <c r="O45" i="33"/>
  <c r="O47" i="33"/>
  <c r="O50" i="33"/>
  <c r="U64" i="33"/>
  <c r="C79" i="33"/>
  <c r="C63" i="33"/>
  <c r="N71" i="33" s="1"/>
  <c r="N44" i="33"/>
  <c r="N45" i="33"/>
  <c r="N46" i="33"/>
  <c r="N47" i="33"/>
  <c r="N48" i="33"/>
  <c r="N50" i="33"/>
  <c r="N52" i="33"/>
  <c r="N54" i="33"/>
  <c r="P64" i="33"/>
  <c r="V64" i="33"/>
  <c r="Z57" i="28"/>
  <c r="O35" i="33" l="1"/>
  <c r="O32" i="33"/>
  <c r="O31" i="33"/>
  <c r="O34" i="33"/>
  <c r="O30" i="33"/>
  <c r="O29" i="33"/>
  <c r="O33" i="33"/>
  <c r="N84" i="30"/>
  <c r="Y28" i="33"/>
  <c r="Z73" i="28"/>
  <c r="Z74" i="28"/>
  <c r="Z69" i="28"/>
  <c r="Z29" i="30"/>
  <c r="Z59" i="30"/>
  <c r="Z56" i="30"/>
  <c r="N7" i="33"/>
  <c r="N32" i="33"/>
  <c r="N30" i="33"/>
  <c r="N33" i="33"/>
  <c r="N29" i="33"/>
  <c r="N31" i="33"/>
  <c r="N34" i="33"/>
  <c r="Z58" i="30"/>
  <c r="N69" i="33"/>
  <c r="N67" i="33"/>
  <c r="N66" i="33"/>
  <c r="N68" i="33"/>
  <c r="N70" i="33"/>
  <c r="N72" i="33"/>
  <c r="N65" i="33"/>
  <c r="Z75" i="28"/>
  <c r="Z60" i="30"/>
  <c r="O72" i="33"/>
  <c r="O69" i="33"/>
  <c r="O68" i="33"/>
  <c r="O66" i="33"/>
  <c r="O70" i="33"/>
  <c r="O67" i="33"/>
  <c r="O65" i="33"/>
  <c r="Z70" i="28"/>
  <c r="N83" i="30"/>
  <c r="Z28" i="30"/>
  <c r="V53" i="30"/>
  <c r="Z57" i="30"/>
  <c r="Z72" i="28"/>
  <c r="Z71" i="28"/>
  <c r="Z77" i="28"/>
  <c r="Z55" i="30"/>
  <c r="N106" i="28"/>
  <c r="Z76" i="28"/>
  <c r="Z7" i="33"/>
  <c r="Z17" i="33"/>
  <c r="P27" i="33"/>
  <c r="P63" i="33"/>
  <c r="Z38" i="28"/>
  <c r="U27" i="33"/>
  <c r="Z30" i="30"/>
  <c r="Z56" i="28"/>
  <c r="W67" i="28"/>
  <c r="Z47" i="12"/>
  <c r="Z45" i="30"/>
  <c r="N17" i="33"/>
  <c r="Z54" i="30"/>
  <c r="V67" i="28"/>
  <c r="N43" i="33"/>
  <c r="O64" i="33"/>
  <c r="O7" i="33"/>
  <c r="Z7" i="30"/>
  <c r="Z28" i="28"/>
  <c r="N142" i="12"/>
  <c r="Z58" i="12"/>
  <c r="Z25" i="30"/>
  <c r="Z15" i="30"/>
  <c r="Z27" i="30"/>
  <c r="V23" i="30"/>
  <c r="Z68" i="28"/>
  <c r="Z24" i="30"/>
  <c r="Z45" i="28"/>
  <c r="N143" i="12"/>
  <c r="Z96" i="12"/>
  <c r="Z76" i="12"/>
  <c r="Z64" i="12"/>
  <c r="Z95" i="12"/>
  <c r="N144" i="12"/>
  <c r="Z26" i="30"/>
  <c r="W23" i="30"/>
  <c r="Z85" i="12"/>
  <c r="Z73" i="12"/>
  <c r="Z61" i="12"/>
  <c r="Z88" i="12"/>
  <c r="Z79" i="12"/>
  <c r="Z27" i="33"/>
  <c r="W53" i="30"/>
  <c r="Z37" i="30"/>
  <c r="Z67" i="12"/>
  <c r="W94" i="12"/>
  <c r="Z55" i="12"/>
  <c r="Z70" i="12"/>
  <c r="V94" i="12"/>
  <c r="Z43" i="33"/>
  <c r="V63" i="33"/>
  <c r="N64" i="33"/>
  <c r="O36" i="33"/>
  <c r="N36" i="33"/>
  <c r="U63" i="33"/>
  <c r="O17" i="33"/>
  <c r="O43" i="33"/>
  <c r="O28" i="33"/>
  <c r="N28" i="33"/>
  <c r="N53" i="33"/>
  <c r="Z64" i="33"/>
  <c r="W63" i="33"/>
  <c r="Z53" i="33"/>
  <c r="O53" i="33"/>
  <c r="N27" i="33" l="1"/>
  <c r="Z53" i="30"/>
  <c r="N63" i="33"/>
  <c r="Z67" i="28"/>
  <c r="O27" i="33"/>
  <c r="Z23" i="30"/>
  <c r="Z63" i="33"/>
  <c r="Z94" i="12"/>
  <c r="O63" i="33"/>
  <c r="C9" i="19" l="1"/>
  <c r="D9" i="19"/>
  <c r="B9" i="19"/>
  <c r="V8" i="19"/>
  <c r="U8" i="19"/>
  <c r="W48" i="12" l="1"/>
  <c r="Y8" i="12"/>
  <c r="Y9" i="12"/>
  <c r="Y10" i="12"/>
  <c r="Y11" i="12"/>
  <c r="Y12" i="12"/>
  <c r="Y13" i="12"/>
  <c r="Y14" i="12"/>
  <c r="Y15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7" i="12"/>
  <c r="V7" i="12"/>
  <c r="V8" i="12"/>
  <c r="W8" i="12"/>
  <c r="V9" i="12"/>
  <c r="W9" i="12"/>
  <c r="V10" i="12"/>
  <c r="V11" i="12"/>
  <c r="W11" i="12"/>
  <c r="V12" i="12"/>
  <c r="W12" i="12"/>
  <c r="V13" i="12"/>
  <c r="V14" i="12"/>
  <c r="W14" i="12"/>
  <c r="V15" i="12"/>
  <c r="W15" i="12"/>
  <c r="V16" i="12"/>
  <c r="V19" i="12"/>
  <c r="V20" i="12"/>
  <c r="W20" i="12"/>
  <c r="V21" i="12"/>
  <c r="W21" i="12"/>
  <c r="V22" i="12"/>
  <c r="V23" i="12"/>
  <c r="W23" i="12"/>
  <c r="V24" i="12"/>
  <c r="W24" i="12"/>
  <c r="V25" i="12"/>
  <c r="V26" i="12"/>
  <c r="W26" i="12"/>
  <c r="V27" i="12"/>
  <c r="W27" i="12"/>
  <c r="V28" i="12"/>
  <c r="V29" i="12"/>
  <c r="W29" i="12"/>
  <c r="V30" i="12"/>
  <c r="W30" i="12"/>
  <c r="V31" i="12"/>
  <c r="V32" i="12"/>
  <c r="W32" i="12"/>
  <c r="V33" i="12"/>
  <c r="W33" i="12"/>
  <c r="V34" i="12"/>
  <c r="V35" i="12"/>
  <c r="W35" i="12"/>
  <c r="V36" i="12"/>
  <c r="W36" i="12"/>
  <c r="V37" i="12"/>
  <c r="V38" i="12"/>
  <c r="W38" i="12"/>
  <c r="V39" i="12"/>
  <c r="W39" i="12"/>
  <c r="V40" i="12"/>
  <c r="V41" i="12"/>
  <c r="W41" i="12"/>
  <c r="V42" i="12"/>
  <c r="W42" i="12"/>
  <c r="V43" i="12"/>
  <c r="V44" i="12"/>
  <c r="W44" i="12"/>
  <c r="V45" i="12"/>
  <c r="W45" i="12"/>
  <c r="V48" i="12"/>
  <c r="L56" i="23"/>
  <c r="L57" i="23"/>
  <c r="L58" i="23"/>
  <c r="L60" i="23"/>
  <c r="L61" i="23"/>
  <c r="L62" i="23"/>
  <c r="L63" i="23"/>
  <c r="L64" i="23"/>
  <c r="L65" i="23"/>
  <c r="L66" i="23"/>
  <c r="L67" i="23"/>
  <c r="L68" i="23"/>
  <c r="L70" i="23"/>
  <c r="L71" i="23"/>
  <c r="K56" i="23"/>
  <c r="K57" i="23"/>
  <c r="K58" i="23"/>
  <c r="K60" i="23"/>
  <c r="K61" i="23"/>
  <c r="K62" i="23"/>
  <c r="K63" i="23"/>
  <c r="K64" i="23"/>
  <c r="K65" i="23"/>
  <c r="K66" i="23"/>
  <c r="K67" i="23"/>
  <c r="K68" i="23"/>
  <c r="K70" i="23"/>
  <c r="K71" i="23"/>
  <c r="Y32" i="23"/>
  <c r="Y33" i="23"/>
  <c r="Y34" i="23"/>
  <c r="Y36" i="23"/>
  <c r="Y37" i="23"/>
  <c r="Y38" i="23"/>
  <c r="Y39" i="23"/>
  <c r="Y40" i="23"/>
  <c r="Y41" i="23"/>
  <c r="Y42" i="23"/>
  <c r="Y43" i="23"/>
  <c r="Y44" i="23"/>
  <c r="Y46" i="23"/>
  <c r="Y47" i="23"/>
  <c r="K45" i="23"/>
  <c r="V46" i="23" s="1"/>
  <c r="L45" i="23"/>
  <c r="W46" i="23" s="1"/>
  <c r="K31" i="23"/>
  <c r="L31" i="23"/>
  <c r="Y8" i="23"/>
  <c r="Y9" i="23"/>
  <c r="Y10" i="23"/>
  <c r="Y12" i="23"/>
  <c r="Y13" i="23"/>
  <c r="Y14" i="23"/>
  <c r="Y15" i="23"/>
  <c r="Y16" i="23"/>
  <c r="Y17" i="23"/>
  <c r="Y18" i="23"/>
  <c r="Y19" i="23"/>
  <c r="Y20" i="23"/>
  <c r="Y22" i="23"/>
  <c r="Y23" i="23"/>
  <c r="K21" i="23"/>
  <c r="L21" i="23"/>
  <c r="K7" i="23"/>
  <c r="L7" i="23"/>
  <c r="K56" i="22"/>
  <c r="L56" i="22"/>
  <c r="K57" i="22"/>
  <c r="L57" i="22"/>
  <c r="K58" i="22"/>
  <c r="L58" i="22"/>
  <c r="K60" i="22"/>
  <c r="L60" i="22"/>
  <c r="K61" i="22"/>
  <c r="L61" i="22"/>
  <c r="K62" i="22"/>
  <c r="L62" i="22"/>
  <c r="K63" i="22"/>
  <c r="L63" i="22"/>
  <c r="K64" i="22"/>
  <c r="L64" i="22"/>
  <c r="K65" i="22"/>
  <c r="L65" i="22"/>
  <c r="K66" i="22"/>
  <c r="L66" i="22"/>
  <c r="K67" i="22"/>
  <c r="L67" i="22"/>
  <c r="K68" i="22"/>
  <c r="L68" i="22"/>
  <c r="K70" i="22"/>
  <c r="L70" i="22"/>
  <c r="K71" i="22"/>
  <c r="L71" i="22"/>
  <c r="Y32" i="22"/>
  <c r="Y33" i="22"/>
  <c r="Y34" i="22"/>
  <c r="Y36" i="22"/>
  <c r="Y37" i="22"/>
  <c r="Y38" i="22"/>
  <c r="Y39" i="22"/>
  <c r="Y40" i="22"/>
  <c r="Y41" i="22"/>
  <c r="Y42" i="22"/>
  <c r="Y43" i="22"/>
  <c r="Y44" i="22"/>
  <c r="Y46" i="22"/>
  <c r="Y47" i="22"/>
  <c r="K45" i="22"/>
  <c r="V47" i="22" s="1"/>
  <c r="L45" i="22"/>
  <c r="W46" i="22" s="1"/>
  <c r="K31" i="22"/>
  <c r="L31" i="22"/>
  <c r="Y8" i="22"/>
  <c r="Y9" i="22"/>
  <c r="Y10" i="22"/>
  <c r="Y12" i="22"/>
  <c r="Y13" i="22"/>
  <c r="Y14" i="22"/>
  <c r="Y15" i="22"/>
  <c r="Y16" i="22"/>
  <c r="Y17" i="22"/>
  <c r="Y18" i="22"/>
  <c r="Y19" i="22"/>
  <c r="Y20" i="22"/>
  <c r="Y22" i="22"/>
  <c r="Y23" i="22"/>
  <c r="K21" i="22"/>
  <c r="V23" i="22" s="1"/>
  <c r="L21" i="22"/>
  <c r="K7" i="22"/>
  <c r="V8" i="22" s="1"/>
  <c r="L7" i="22"/>
  <c r="W12" i="22" s="1"/>
  <c r="K56" i="21"/>
  <c r="L56" i="21"/>
  <c r="K57" i="21"/>
  <c r="L57" i="21"/>
  <c r="K58" i="21"/>
  <c r="L58" i="21"/>
  <c r="K60" i="21"/>
  <c r="L60" i="21"/>
  <c r="K61" i="21"/>
  <c r="L61" i="21"/>
  <c r="K62" i="21"/>
  <c r="L62" i="21"/>
  <c r="K63" i="21"/>
  <c r="L63" i="21"/>
  <c r="K64" i="21"/>
  <c r="L64" i="21"/>
  <c r="K65" i="21"/>
  <c r="L65" i="21"/>
  <c r="K66" i="21"/>
  <c r="L66" i="21"/>
  <c r="K67" i="21"/>
  <c r="L67" i="21"/>
  <c r="K68" i="21"/>
  <c r="L68" i="21"/>
  <c r="K70" i="21"/>
  <c r="L70" i="21"/>
  <c r="K71" i="21"/>
  <c r="L71" i="21"/>
  <c r="Y32" i="21"/>
  <c r="Y33" i="21"/>
  <c r="Y34" i="21"/>
  <c r="Y36" i="21"/>
  <c r="Y37" i="21"/>
  <c r="Y38" i="21"/>
  <c r="Y39" i="21"/>
  <c r="Y40" i="21"/>
  <c r="Y41" i="21"/>
  <c r="Y42" i="21"/>
  <c r="Y43" i="21"/>
  <c r="Y44" i="21"/>
  <c r="Y46" i="21"/>
  <c r="Y47" i="21"/>
  <c r="V47" i="21"/>
  <c r="W47" i="21"/>
  <c r="K31" i="21"/>
  <c r="L31" i="21"/>
  <c r="Y8" i="21"/>
  <c r="Y9" i="21"/>
  <c r="Y10" i="21"/>
  <c r="Y12" i="21"/>
  <c r="Y13" i="21"/>
  <c r="Y14" i="21"/>
  <c r="Y15" i="21"/>
  <c r="Y16" i="21"/>
  <c r="Y17" i="21"/>
  <c r="Y18" i="21"/>
  <c r="Y19" i="21"/>
  <c r="Y20" i="21"/>
  <c r="Y22" i="21"/>
  <c r="Y23" i="21"/>
  <c r="Y21" i="21"/>
  <c r="W23" i="21"/>
  <c r="J25" i="20"/>
  <c r="K25" i="20"/>
  <c r="J26" i="20"/>
  <c r="K26" i="20"/>
  <c r="J27" i="20"/>
  <c r="K27" i="20"/>
  <c r="X17" i="20"/>
  <c r="X18" i="20"/>
  <c r="K13" i="16" s="1"/>
  <c r="X16" i="20"/>
  <c r="X8" i="20"/>
  <c r="X7" i="20"/>
  <c r="U16" i="20"/>
  <c r="V16" i="20"/>
  <c r="U17" i="20"/>
  <c r="V17" i="20"/>
  <c r="U7" i="20"/>
  <c r="V7" i="20"/>
  <c r="U8" i="20"/>
  <c r="V8" i="20"/>
  <c r="J25" i="19"/>
  <c r="K25" i="19"/>
  <c r="J26" i="19"/>
  <c r="K26" i="19"/>
  <c r="J27" i="19"/>
  <c r="K27" i="19"/>
  <c r="X17" i="19"/>
  <c r="X18" i="19"/>
  <c r="X16" i="19"/>
  <c r="V17" i="19"/>
  <c r="U17" i="19"/>
  <c r="V16" i="19"/>
  <c r="U16" i="19"/>
  <c r="X8" i="19"/>
  <c r="X9" i="19"/>
  <c r="X7" i="19"/>
  <c r="Y8" i="19"/>
  <c r="V7" i="19"/>
  <c r="U7" i="19"/>
  <c r="U9" i="19" s="1"/>
  <c r="V8" i="21" l="1"/>
  <c r="V16" i="21"/>
  <c r="V9" i="21"/>
  <c r="V17" i="21"/>
  <c r="V10" i="21"/>
  <c r="V18" i="21"/>
  <c r="V11" i="21"/>
  <c r="V19" i="21"/>
  <c r="V20" i="21"/>
  <c r="V12" i="21"/>
  <c r="V13" i="21"/>
  <c r="V14" i="21"/>
  <c r="V15" i="21"/>
  <c r="N68" i="22"/>
  <c r="Z46" i="23"/>
  <c r="N64" i="22"/>
  <c r="N56" i="22"/>
  <c r="M25" i="20"/>
  <c r="Z29" i="12"/>
  <c r="N60" i="22"/>
  <c r="N66" i="22"/>
  <c r="N62" i="22"/>
  <c r="N58" i="22"/>
  <c r="Z41" i="12"/>
  <c r="Z36" i="12"/>
  <c r="Z12" i="12"/>
  <c r="Z24" i="12"/>
  <c r="Z35" i="12"/>
  <c r="Z30" i="12"/>
  <c r="Z11" i="12"/>
  <c r="Z42" i="12"/>
  <c r="Z23" i="12"/>
  <c r="Y21" i="22"/>
  <c r="N65" i="22"/>
  <c r="N61" i="22"/>
  <c r="N57" i="22"/>
  <c r="M26" i="20"/>
  <c r="Z45" i="12"/>
  <c r="Z26" i="12"/>
  <c r="Z21" i="12"/>
  <c r="Z44" i="12"/>
  <c r="Z39" i="12"/>
  <c r="Z20" i="12"/>
  <c r="Z15" i="12"/>
  <c r="Z38" i="12"/>
  <c r="Z14" i="12"/>
  <c r="Z9" i="12"/>
  <c r="N67" i="23"/>
  <c r="U18" i="20"/>
  <c r="Z48" i="12"/>
  <c r="Z33" i="12"/>
  <c r="U18" i="19"/>
  <c r="Z32" i="12"/>
  <c r="Z27" i="12"/>
  <c r="Z8" i="12"/>
  <c r="V46" i="12"/>
  <c r="W43" i="12"/>
  <c r="Z43" i="12" s="1"/>
  <c r="W40" i="12"/>
  <c r="Z40" i="12" s="1"/>
  <c r="W37" i="12"/>
  <c r="Z37" i="12" s="1"/>
  <c r="W34" i="12"/>
  <c r="Z34" i="12" s="1"/>
  <c r="W31" i="12"/>
  <c r="Z31" i="12" s="1"/>
  <c r="W28" i="12"/>
  <c r="Z28" i="12" s="1"/>
  <c r="W25" i="12"/>
  <c r="Z25" i="12" s="1"/>
  <c r="W22" i="12"/>
  <c r="Z22" i="12" s="1"/>
  <c r="W19" i="12"/>
  <c r="Z19" i="12" s="1"/>
  <c r="W16" i="12"/>
  <c r="Z16" i="12" s="1"/>
  <c r="W13" i="12"/>
  <c r="Z13" i="12" s="1"/>
  <c r="W10" i="12"/>
  <c r="Z10" i="12" s="1"/>
  <c r="W7" i="12"/>
  <c r="N66" i="23"/>
  <c r="Y7" i="23"/>
  <c r="V46" i="22"/>
  <c r="Z46" i="22" s="1"/>
  <c r="N70" i="22"/>
  <c r="V18" i="22"/>
  <c r="V14" i="22"/>
  <c r="L48" i="21"/>
  <c r="W31" i="21" s="1"/>
  <c r="W41" i="21"/>
  <c r="V39" i="21"/>
  <c r="K48" i="21"/>
  <c r="Y7" i="21"/>
  <c r="L24" i="21"/>
  <c r="K24" i="21"/>
  <c r="V21" i="21" s="1"/>
  <c r="V9" i="20"/>
  <c r="M27" i="19"/>
  <c r="M25" i="19"/>
  <c r="L48" i="23"/>
  <c r="W31" i="23" s="1"/>
  <c r="K48" i="23"/>
  <c r="V45" i="23" s="1"/>
  <c r="N68" i="23"/>
  <c r="N58" i="23"/>
  <c r="N64" i="23"/>
  <c r="W42" i="23"/>
  <c r="W38" i="23"/>
  <c r="W34" i="23"/>
  <c r="N61" i="23"/>
  <c r="K24" i="23"/>
  <c r="V22" i="23" s="1"/>
  <c r="Y21" i="23"/>
  <c r="N71" i="23"/>
  <c r="N70" i="23"/>
  <c r="N65" i="23"/>
  <c r="N57" i="23"/>
  <c r="N56" i="23"/>
  <c r="N63" i="23"/>
  <c r="N62" i="23"/>
  <c r="N60" i="23"/>
  <c r="K48" i="22"/>
  <c r="V31" i="22" s="1"/>
  <c r="L48" i="22"/>
  <c r="W31" i="22" s="1"/>
  <c r="V33" i="22"/>
  <c r="W32" i="22"/>
  <c r="V41" i="22"/>
  <c r="V37" i="22"/>
  <c r="V10" i="22"/>
  <c r="K24" i="22"/>
  <c r="V7" i="22" s="1"/>
  <c r="V22" i="22"/>
  <c r="W38" i="21"/>
  <c r="W33" i="21"/>
  <c r="W46" i="21"/>
  <c r="L69" i="21"/>
  <c r="N71" i="21"/>
  <c r="Z47" i="21"/>
  <c r="N70" i="21"/>
  <c r="Y45" i="21"/>
  <c r="V44" i="21"/>
  <c r="N65" i="21"/>
  <c r="N61" i="21"/>
  <c r="V32" i="21"/>
  <c r="N67" i="21"/>
  <c r="N63" i="21"/>
  <c r="Y31" i="21"/>
  <c r="V41" i="21"/>
  <c r="N57" i="21"/>
  <c r="V36" i="21"/>
  <c r="N68" i="21"/>
  <c r="N64" i="21"/>
  <c r="N60" i="21"/>
  <c r="N56" i="21"/>
  <c r="V33" i="21"/>
  <c r="W19" i="21"/>
  <c r="W16" i="21"/>
  <c r="W11" i="21"/>
  <c r="N66" i="21"/>
  <c r="N62" i="21"/>
  <c r="N58" i="21"/>
  <c r="Y17" i="20"/>
  <c r="Y16" i="20"/>
  <c r="U9" i="20"/>
  <c r="M27" i="20"/>
  <c r="Y8" i="20"/>
  <c r="Y17" i="19"/>
  <c r="Y16" i="19"/>
  <c r="Y7" i="19"/>
  <c r="M26" i="19"/>
  <c r="V9" i="19"/>
  <c r="Y9" i="19" s="1"/>
  <c r="W17" i="22"/>
  <c r="V18" i="20"/>
  <c r="W13" i="21"/>
  <c r="W43" i="21"/>
  <c r="V38" i="21"/>
  <c r="W35" i="21"/>
  <c r="V46" i="21"/>
  <c r="K69" i="21"/>
  <c r="W8" i="22"/>
  <c r="Z8" i="22" s="1"/>
  <c r="V17" i="22"/>
  <c r="V13" i="22"/>
  <c r="V9" i="22"/>
  <c r="Y7" i="20"/>
  <c r="W18" i="21"/>
  <c r="W10" i="21"/>
  <c r="W22" i="21"/>
  <c r="V43" i="21"/>
  <c r="W40" i="21"/>
  <c r="V35" i="21"/>
  <c r="W22" i="22"/>
  <c r="W23" i="22"/>
  <c r="Z23" i="22" s="1"/>
  <c r="W20" i="22"/>
  <c r="W16" i="22"/>
  <c r="L24" i="22"/>
  <c r="Y7" i="22"/>
  <c r="V18" i="19"/>
  <c r="W8" i="21"/>
  <c r="W15" i="21"/>
  <c r="V40" i="21"/>
  <c r="W37" i="21"/>
  <c r="V20" i="22"/>
  <c r="V16" i="22"/>
  <c r="V12" i="22"/>
  <c r="Z12" i="22" s="1"/>
  <c r="W20" i="21"/>
  <c r="W12" i="21"/>
  <c r="W42" i="21"/>
  <c r="V37" i="21"/>
  <c r="W34" i="21"/>
  <c r="L55" i="21"/>
  <c r="W19" i="22"/>
  <c r="W15" i="22"/>
  <c r="W11" i="22"/>
  <c r="W17" i="21"/>
  <c r="W9" i="21"/>
  <c r="Z23" i="21"/>
  <c r="W32" i="21"/>
  <c r="V42" i="21"/>
  <c r="W39" i="21"/>
  <c r="V34" i="21"/>
  <c r="K55" i="21"/>
  <c r="V19" i="22"/>
  <c r="V15" i="22"/>
  <c r="V11" i="22"/>
  <c r="N67" i="22"/>
  <c r="N63" i="22"/>
  <c r="K55" i="22"/>
  <c r="W13" i="22"/>
  <c r="W14" i="21"/>
  <c r="W44" i="21"/>
  <c r="W36" i="21"/>
  <c r="W18" i="22"/>
  <c r="W14" i="22"/>
  <c r="W10" i="22"/>
  <c r="W9" i="22"/>
  <c r="N71" i="22"/>
  <c r="W44" i="22"/>
  <c r="W40" i="22"/>
  <c r="W36" i="22"/>
  <c r="Y31" i="22"/>
  <c r="V42" i="23"/>
  <c r="V38" i="23"/>
  <c r="V34" i="23"/>
  <c r="K55" i="23"/>
  <c r="V44" i="22"/>
  <c r="V40" i="22"/>
  <c r="V36" i="22"/>
  <c r="Y45" i="22"/>
  <c r="V32" i="23"/>
  <c r="W41" i="23"/>
  <c r="W37" i="23"/>
  <c r="W33" i="23"/>
  <c r="W43" i="22"/>
  <c r="W39" i="22"/>
  <c r="W35" i="22"/>
  <c r="L69" i="22"/>
  <c r="L24" i="23"/>
  <c r="W7" i="23" s="1"/>
  <c r="W32" i="23"/>
  <c r="V41" i="23"/>
  <c r="V37" i="23"/>
  <c r="V33" i="23"/>
  <c r="K69" i="23"/>
  <c r="L55" i="23"/>
  <c r="V43" i="22"/>
  <c r="V39" i="22"/>
  <c r="V35" i="22"/>
  <c r="K69" i="22"/>
  <c r="W47" i="23"/>
  <c r="W44" i="23"/>
  <c r="W40" i="23"/>
  <c r="W36" i="23"/>
  <c r="Y31" i="23"/>
  <c r="W42" i="22"/>
  <c r="W38" i="22"/>
  <c r="W34" i="22"/>
  <c r="W47" i="22"/>
  <c r="Z47" i="22" s="1"/>
  <c r="V47" i="23"/>
  <c r="V44" i="23"/>
  <c r="V40" i="23"/>
  <c r="V36" i="23"/>
  <c r="Y45" i="23"/>
  <c r="L69" i="23"/>
  <c r="V42" i="22"/>
  <c r="V38" i="22"/>
  <c r="V34" i="22"/>
  <c r="W43" i="23"/>
  <c r="W39" i="23"/>
  <c r="W35" i="23"/>
  <c r="V32" i="22"/>
  <c r="W41" i="22"/>
  <c r="W37" i="22"/>
  <c r="W33" i="22"/>
  <c r="L55" i="22"/>
  <c r="W8" i="23"/>
  <c r="V43" i="23"/>
  <c r="V39" i="23"/>
  <c r="V35" i="23"/>
  <c r="V8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V20" i="23"/>
  <c r="V19" i="23"/>
  <c r="V18" i="23"/>
  <c r="V17" i="23"/>
  <c r="V16" i="23"/>
  <c r="V15" i="23"/>
  <c r="V14" i="23"/>
  <c r="V13" i="23"/>
  <c r="V12" i="23"/>
  <c r="V11" i="23"/>
  <c r="V10" i="23"/>
  <c r="V9" i="23"/>
  <c r="V7" i="21" l="1"/>
  <c r="V24" i="21" s="1"/>
  <c r="Z10" i="23"/>
  <c r="Z42" i="23"/>
  <c r="Z33" i="22"/>
  <c r="K72" i="21"/>
  <c r="Z10" i="22"/>
  <c r="Y18" i="20"/>
  <c r="Z37" i="22"/>
  <c r="Z14" i="22"/>
  <c r="Y18" i="19"/>
  <c r="V7" i="23"/>
  <c r="Z7" i="23" s="1"/>
  <c r="Z12" i="23"/>
  <c r="Z8" i="23"/>
  <c r="Z14" i="23"/>
  <c r="Z13" i="22"/>
  <c r="W45" i="21"/>
  <c r="W48" i="21" s="1"/>
  <c r="Z9" i="21"/>
  <c r="Y9" i="20"/>
  <c r="W45" i="23"/>
  <c r="W48" i="23" s="1"/>
  <c r="V21" i="23"/>
  <c r="Z18" i="23"/>
  <c r="Z11" i="23"/>
  <c r="Z19" i="23"/>
  <c r="Z20" i="23"/>
  <c r="Z13" i="23"/>
  <c r="Y48" i="22"/>
  <c r="Z18" i="22"/>
  <c r="Z39" i="21"/>
  <c r="Z44" i="21"/>
  <c r="Z32" i="21"/>
  <c r="N69" i="21"/>
  <c r="Z22" i="22"/>
  <c r="V45" i="22"/>
  <c r="V48" i="22" s="1"/>
  <c r="K72" i="22"/>
  <c r="Z15" i="23"/>
  <c r="Z36" i="21"/>
  <c r="Z16" i="23"/>
  <c r="Y24" i="22"/>
  <c r="Z9" i="23"/>
  <c r="Z17" i="23"/>
  <c r="Z16" i="21"/>
  <c r="Z33" i="21"/>
  <c r="V21" i="22"/>
  <c r="V24" i="22" s="1"/>
  <c r="Z7" i="12"/>
  <c r="W46" i="12"/>
  <c r="Z46" i="12" s="1"/>
  <c r="Z36" i="23"/>
  <c r="Z33" i="23"/>
  <c r="Z40" i="23"/>
  <c r="Z37" i="23"/>
  <c r="K72" i="23"/>
  <c r="V23" i="23"/>
  <c r="W45" i="22"/>
  <c r="W48" i="22" s="1"/>
  <c r="Z34" i="22"/>
  <c r="Z40" i="22"/>
  <c r="Z35" i="22"/>
  <c r="Z41" i="21"/>
  <c r="Z46" i="21"/>
  <c r="L72" i="21"/>
  <c r="Y24" i="21"/>
  <c r="W21" i="21"/>
  <c r="Z14" i="21"/>
  <c r="W7" i="21"/>
  <c r="Z11" i="21"/>
  <c r="V31" i="23"/>
  <c r="Z31" i="23" s="1"/>
  <c r="Y48" i="23"/>
  <c r="Z32" i="23"/>
  <c r="Z38" i="23"/>
  <c r="Z35" i="23"/>
  <c r="Z34" i="23"/>
  <c r="N69" i="23"/>
  <c r="W23" i="23"/>
  <c r="W21" i="23"/>
  <c r="N55" i="22"/>
  <c r="Z41" i="22"/>
  <c r="Z42" i="22"/>
  <c r="Z32" i="22"/>
  <c r="Z36" i="22"/>
  <c r="Z11" i="22"/>
  <c r="Z15" i="22"/>
  <c r="L72" i="22"/>
  <c r="Z17" i="22"/>
  <c r="Z9" i="22"/>
  <c r="W21" i="22"/>
  <c r="N69" i="22"/>
  <c r="W7" i="22"/>
  <c r="Z7" i="22" s="1"/>
  <c r="Z38" i="21"/>
  <c r="V45" i="21"/>
  <c r="Z37" i="21"/>
  <c r="Z40" i="21"/>
  <c r="Z42" i="21"/>
  <c r="Z13" i="21"/>
  <c r="Z19" i="21"/>
  <c r="Z39" i="23"/>
  <c r="W22" i="23"/>
  <c r="Z22" i="23" s="1"/>
  <c r="Y24" i="23"/>
  <c r="Z41" i="23"/>
  <c r="Z44" i="22"/>
  <c r="Z17" i="21"/>
  <c r="Z19" i="22"/>
  <c r="Y48" i="21"/>
  <c r="Z43" i="23"/>
  <c r="Z44" i="23"/>
  <c r="Z20" i="21"/>
  <c r="Z12" i="21"/>
  <c r="Z8" i="21"/>
  <c r="Z47" i="23"/>
  <c r="N55" i="23"/>
  <c r="N55" i="21"/>
  <c r="Z35" i="21"/>
  <c r="Z38" i="22"/>
  <c r="Z39" i="22"/>
  <c r="Z16" i="22"/>
  <c r="Z22" i="21"/>
  <c r="Z43" i="22"/>
  <c r="Z34" i="21"/>
  <c r="Z20" i="22"/>
  <c r="Z10" i="21"/>
  <c r="Z43" i="21"/>
  <c r="Z18" i="21"/>
  <c r="Z31" i="22"/>
  <c r="L72" i="23"/>
  <c r="Z15" i="21"/>
  <c r="V31" i="21"/>
  <c r="Z21" i="21" l="1"/>
  <c r="N72" i="21"/>
  <c r="Z21" i="22"/>
  <c r="Z45" i="21"/>
  <c r="W24" i="21"/>
  <c r="Z24" i="21" s="1"/>
  <c r="V24" i="23"/>
  <c r="N72" i="23"/>
  <c r="Z45" i="22"/>
  <c r="Z45" i="23"/>
  <c r="Z21" i="23"/>
  <c r="N72" i="22"/>
  <c r="Z7" i="21"/>
  <c r="Z23" i="23"/>
  <c r="V48" i="23"/>
  <c r="Z48" i="23" s="1"/>
  <c r="W24" i="23"/>
  <c r="Z48" i="22"/>
  <c r="W24" i="22"/>
  <c r="Z24" i="22" s="1"/>
  <c r="V48" i="21"/>
  <c r="Z48" i="21" s="1"/>
  <c r="Z31" i="21"/>
  <c r="Z24" i="23" l="1"/>
  <c r="J142" i="12"/>
  <c r="J45" i="22"/>
  <c r="U46" i="22" l="1"/>
  <c r="U47" i="22"/>
  <c r="J45" i="21"/>
  <c r="U47" i="21" l="1"/>
  <c r="U46" i="21"/>
  <c r="E54" i="30"/>
  <c r="D54" i="30"/>
  <c r="C54" i="30"/>
  <c r="P46" i="30"/>
  <c r="D45" i="30"/>
  <c r="C45" i="30"/>
  <c r="P41" i="30"/>
  <c r="D37" i="30"/>
  <c r="C37" i="30"/>
  <c r="E24" i="30"/>
  <c r="D24" i="30"/>
  <c r="C24" i="30"/>
  <c r="D15" i="30"/>
  <c r="C15" i="30"/>
  <c r="D7" i="30"/>
  <c r="C7" i="30"/>
  <c r="D56" i="28"/>
  <c r="C56" i="28"/>
  <c r="D45" i="28"/>
  <c r="C45" i="28"/>
  <c r="D77" i="28"/>
  <c r="D116" i="28" s="1"/>
  <c r="C77" i="28"/>
  <c r="C116" i="28" s="1"/>
  <c r="D72" i="28"/>
  <c r="D111" i="28" s="1"/>
  <c r="C72" i="28"/>
  <c r="C111" i="28" s="1"/>
  <c r="D71" i="28"/>
  <c r="D110" i="28" s="1"/>
  <c r="C71" i="28"/>
  <c r="C110" i="28" s="1"/>
  <c r="D70" i="28"/>
  <c r="D109" i="28" s="1"/>
  <c r="C70" i="28"/>
  <c r="C109" i="28" s="1"/>
  <c r="D69" i="28"/>
  <c r="D108" i="28" s="1"/>
  <c r="C69" i="28"/>
  <c r="C108" i="28" s="1"/>
  <c r="D68" i="28"/>
  <c r="D107" i="28" s="1"/>
  <c r="C68" i="28"/>
  <c r="D17" i="28"/>
  <c r="D7" i="28"/>
  <c r="C17" i="28"/>
  <c r="C7" i="28"/>
  <c r="C29" i="28"/>
  <c r="C46" i="12"/>
  <c r="C75" i="30" l="1"/>
  <c r="O12" i="30"/>
  <c r="O13" i="30"/>
  <c r="N12" i="30"/>
  <c r="N13" i="30"/>
  <c r="D75" i="30"/>
  <c r="C84" i="30"/>
  <c r="D84" i="30"/>
  <c r="E84" i="30"/>
  <c r="D95" i="28"/>
  <c r="C95" i="28"/>
  <c r="C107" i="28"/>
  <c r="O22" i="30"/>
  <c r="O21" i="30"/>
  <c r="O20" i="30"/>
  <c r="N47" i="28"/>
  <c r="N48" i="28"/>
  <c r="N49" i="28"/>
  <c r="N50" i="28"/>
  <c r="N51" i="28"/>
  <c r="N52" i="28"/>
  <c r="N53" i="28"/>
  <c r="N54" i="28"/>
  <c r="N55" i="28"/>
  <c r="O50" i="30"/>
  <c r="O51" i="30"/>
  <c r="O52" i="30"/>
  <c r="N11" i="28"/>
  <c r="N12" i="28"/>
  <c r="N13" i="28"/>
  <c r="N14" i="28"/>
  <c r="N15" i="28"/>
  <c r="N9" i="28"/>
  <c r="N10" i="28"/>
  <c r="O10" i="28"/>
  <c r="O11" i="28"/>
  <c r="O12" i="28"/>
  <c r="O9" i="28"/>
  <c r="O13" i="28"/>
  <c r="O14" i="28"/>
  <c r="O15" i="28"/>
  <c r="N61" i="28"/>
  <c r="N66" i="28"/>
  <c r="N58" i="28"/>
  <c r="N63" i="28"/>
  <c r="N62" i="28"/>
  <c r="N59" i="28"/>
  <c r="N65" i="28"/>
  <c r="N60" i="28"/>
  <c r="N64" i="28"/>
  <c r="O58" i="28"/>
  <c r="O59" i="28"/>
  <c r="O60" i="28"/>
  <c r="O61" i="28"/>
  <c r="O62" i="28"/>
  <c r="O63" i="28"/>
  <c r="O64" i="28"/>
  <c r="O65" i="28"/>
  <c r="O66" i="28"/>
  <c r="N20" i="28"/>
  <c r="N23" i="28"/>
  <c r="N24" i="28"/>
  <c r="N25" i="28"/>
  <c r="N26" i="28"/>
  <c r="N42" i="30"/>
  <c r="N43" i="30"/>
  <c r="N44" i="30"/>
  <c r="O47" i="28"/>
  <c r="O48" i="28"/>
  <c r="O49" i="28"/>
  <c r="O50" i="28"/>
  <c r="O51" i="28"/>
  <c r="O52" i="28"/>
  <c r="O53" i="28"/>
  <c r="O54" i="28"/>
  <c r="O55" i="28"/>
  <c r="O19" i="28"/>
  <c r="O25" i="28"/>
  <c r="O23" i="28"/>
  <c r="O24" i="28"/>
  <c r="O26" i="28"/>
  <c r="O42" i="30"/>
  <c r="O43" i="30"/>
  <c r="O44" i="30"/>
  <c r="N50" i="30"/>
  <c r="N51" i="30"/>
  <c r="N52" i="30"/>
  <c r="N20" i="30"/>
  <c r="N21" i="30"/>
  <c r="C142" i="12"/>
  <c r="N47" i="12"/>
  <c r="U47" i="30"/>
  <c r="D53" i="30"/>
  <c r="D23" i="30"/>
  <c r="O9" i="30"/>
  <c r="O10" i="30"/>
  <c r="O14" i="30"/>
  <c r="P49" i="30"/>
  <c r="O48" i="30"/>
  <c r="O40" i="30"/>
  <c r="P38" i="30"/>
  <c r="O39" i="30"/>
  <c r="O17" i="30"/>
  <c r="O19" i="30"/>
  <c r="P14" i="30"/>
  <c r="N8" i="30"/>
  <c r="P8" i="30"/>
  <c r="N11" i="30"/>
  <c r="P11" i="30"/>
  <c r="N19" i="30"/>
  <c r="N17" i="30"/>
  <c r="P19" i="30"/>
  <c r="P17" i="30"/>
  <c r="N16" i="30"/>
  <c r="P18" i="30"/>
  <c r="N22" i="30"/>
  <c r="C23" i="30"/>
  <c r="O8" i="30"/>
  <c r="N9" i="30"/>
  <c r="P9" i="30"/>
  <c r="N10" i="30"/>
  <c r="P10" i="30"/>
  <c r="O11" i="30"/>
  <c r="N14" i="30"/>
  <c r="P16" i="30"/>
  <c r="N18" i="30"/>
  <c r="P22" i="30"/>
  <c r="E23" i="30"/>
  <c r="E83" i="30" s="1"/>
  <c r="C67" i="30"/>
  <c r="C53" i="30"/>
  <c r="N40" i="30"/>
  <c r="N39" i="30"/>
  <c r="E67" i="30"/>
  <c r="P37" i="30"/>
  <c r="P40" i="30"/>
  <c r="P39" i="30"/>
  <c r="U40" i="30"/>
  <c r="U39" i="30"/>
  <c r="U37" i="30"/>
  <c r="N38" i="30"/>
  <c r="U38" i="30"/>
  <c r="N41" i="30"/>
  <c r="U41" i="30"/>
  <c r="N48" i="30"/>
  <c r="N49" i="30"/>
  <c r="P48" i="30"/>
  <c r="P47" i="30"/>
  <c r="U48" i="30"/>
  <c r="U49" i="30"/>
  <c r="N46" i="30"/>
  <c r="U46" i="30"/>
  <c r="N47" i="30"/>
  <c r="D67" i="30"/>
  <c r="O16" i="30"/>
  <c r="O18" i="30"/>
  <c r="O38" i="30"/>
  <c r="O41" i="30"/>
  <c r="O49" i="30"/>
  <c r="O47" i="30"/>
  <c r="O46" i="30"/>
  <c r="P46" i="28"/>
  <c r="C67" i="28"/>
  <c r="N57" i="28"/>
  <c r="C84" i="28"/>
  <c r="D84" i="28"/>
  <c r="U46" i="28"/>
  <c r="E84" i="28"/>
  <c r="N46" i="28"/>
  <c r="P57" i="28"/>
  <c r="U57" i="28"/>
  <c r="O46" i="28"/>
  <c r="O57" i="28"/>
  <c r="D67" i="28"/>
  <c r="C28" i="28"/>
  <c r="U8" i="28"/>
  <c r="O18" i="28"/>
  <c r="U27" i="28"/>
  <c r="P27" i="28"/>
  <c r="N27" i="28"/>
  <c r="O22" i="28"/>
  <c r="U21" i="28"/>
  <c r="P21" i="28"/>
  <c r="N21" i="28"/>
  <c r="O20" i="28"/>
  <c r="U19" i="28"/>
  <c r="P19" i="28"/>
  <c r="N19" i="28"/>
  <c r="N16" i="28"/>
  <c r="P8" i="28"/>
  <c r="N18" i="28"/>
  <c r="P18" i="28"/>
  <c r="U18" i="28"/>
  <c r="O27" i="28"/>
  <c r="U22" i="28"/>
  <c r="P22" i="28"/>
  <c r="N22" i="28"/>
  <c r="O21" i="28"/>
  <c r="U20" i="28"/>
  <c r="P20" i="28"/>
  <c r="D28" i="28"/>
  <c r="E28" i="28"/>
  <c r="E106" i="28" s="1"/>
  <c r="N8" i="28"/>
  <c r="O8" i="28"/>
  <c r="U16" i="28"/>
  <c r="P16" i="28"/>
  <c r="O16" i="28"/>
  <c r="C83" i="30" l="1"/>
  <c r="D83" i="30"/>
  <c r="D106" i="28"/>
  <c r="N70" i="28"/>
  <c r="C106" i="28"/>
  <c r="O74" i="28"/>
  <c r="O76" i="28"/>
  <c r="O75" i="28"/>
  <c r="O73" i="28"/>
  <c r="O24" i="30"/>
  <c r="O29" i="30"/>
  <c r="O30" i="30"/>
  <c r="O26" i="30"/>
  <c r="O25" i="30"/>
  <c r="O28" i="30"/>
  <c r="O27" i="30"/>
  <c r="N77" i="28"/>
  <c r="N72" i="28"/>
  <c r="O77" i="28"/>
  <c r="N7" i="30"/>
  <c r="N30" i="30"/>
  <c r="N29" i="30"/>
  <c r="N28" i="30"/>
  <c r="O60" i="30"/>
  <c r="O58" i="30"/>
  <c r="O57" i="30"/>
  <c r="O59" i="30"/>
  <c r="O55" i="30"/>
  <c r="O56" i="30"/>
  <c r="N69" i="28"/>
  <c r="O71" i="28"/>
  <c r="P37" i="28"/>
  <c r="P32" i="28"/>
  <c r="P31" i="28"/>
  <c r="P33" i="28"/>
  <c r="P34" i="28"/>
  <c r="P35" i="28"/>
  <c r="P36" i="28"/>
  <c r="P30" i="28"/>
  <c r="N75" i="28"/>
  <c r="N73" i="28"/>
  <c r="N76" i="28"/>
  <c r="N74" i="28"/>
  <c r="N55" i="30"/>
  <c r="N60" i="30"/>
  <c r="N59" i="30"/>
  <c r="N56" i="30"/>
  <c r="N58" i="30"/>
  <c r="N57" i="30"/>
  <c r="O69" i="28"/>
  <c r="O38" i="28"/>
  <c r="O32" i="28"/>
  <c r="O35" i="28"/>
  <c r="O30" i="28"/>
  <c r="O37" i="28"/>
  <c r="O34" i="28"/>
  <c r="O31" i="28"/>
  <c r="O33" i="28"/>
  <c r="O36" i="28"/>
  <c r="N71" i="28"/>
  <c r="O70" i="28"/>
  <c r="P28" i="30"/>
  <c r="P27" i="30"/>
  <c r="P26" i="30"/>
  <c r="P30" i="30"/>
  <c r="P29" i="30"/>
  <c r="P25" i="30"/>
  <c r="O72" i="28"/>
  <c r="N35" i="28"/>
  <c r="N30" i="28"/>
  <c r="N31" i="28"/>
  <c r="N37" i="28"/>
  <c r="N36" i="28"/>
  <c r="N34" i="28"/>
  <c r="N33" i="28"/>
  <c r="N32" i="28"/>
  <c r="P38" i="28"/>
  <c r="O7" i="30"/>
  <c r="N27" i="30"/>
  <c r="N26" i="30"/>
  <c r="O7" i="28"/>
  <c r="N68" i="28"/>
  <c r="P24" i="30"/>
  <c r="P56" i="28"/>
  <c r="N45" i="30"/>
  <c r="N38" i="28"/>
  <c r="P45" i="28"/>
  <c r="N56" i="28"/>
  <c r="N37" i="30"/>
  <c r="N24" i="30"/>
  <c r="O37" i="30"/>
  <c r="P45" i="30"/>
  <c r="P53" i="30" s="1"/>
  <c r="O15" i="30"/>
  <c r="O54" i="30"/>
  <c r="O45" i="30"/>
  <c r="N25" i="30"/>
  <c r="P7" i="30"/>
  <c r="P15" i="30"/>
  <c r="N15" i="30"/>
  <c r="U54" i="30"/>
  <c r="P54" i="30"/>
  <c r="N54" i="30"/>
  <c r="U45" i="30"/>
  <c r="U24" i="30"/>
  <c r="N29" i="28"/>
  <c r="P68" i="28"/>
  <c r="N45" i="28"/>
  <c r="O45" i="28"/>
  <c r="U45" i="28"/>
  <c r="O68" i="28"/>
  <c r="U68" i="28"/>
  <c r="U56" i="28"/>
  <c r="O56" i="28"/>
  <c r="N7" i="28"/>
  <c r="N17" i="28"/>
  <c r="P7" i="28"/>
  <c r="U29" i="28"/>
  <c r="U17" i="28"/>
  <c r="U7" i="28"/>
  <c r="P29" i="28"/>
  <c r="P17" i="28"/>
  <c r="O17" i="28"/>
  <c r="O29" i="28"/>
  <c r="U38" i="28"/>
  <c r="Y3" i="22"/>
  <c r="Y3" i="21"/>
  <c r="Y27" i="21" s="1"/>
  <c r="X3" i="20"/>
  <c r="X12" i="20" s="1"/>
  <c r="M21" i="20" s="1"/>
  <c r="M21" i="19"/>
  <c r="X12" i="19"/>
  <c r="O23" i="30" l="1"/>
  <c r="N23" i="30"/>
  <c r="O53" i="30"/>
  <c r="N67" i="28"/>
  <c r="O28" i="28"/>
  <c r="N53" i="30"/>
  <c r="P67" i="28"/>
  <c r="N28" i="28"/>
  <c r="O67" i="28"/>
  <c r="Y3" i="23"/>
  <c r="Y3" i="33" s="1"/>
  <c r="N51" i="21"/>
  <c r="Y27" i="22"/>
  <c r="N51" i="22" s="1"/>
  <c r="P23" i="30"/>
  <c r="U23" i="30"/>
  <c r="U53" i="30"/>
  <c r="U67" i="28"/>
  <c r="P28" i="28"/>
  <c r="U28" i="28"/>
  <c r="Y39" i="33" l="1"/>
  <c r="N75" i="33"/>
  <c r="Y3" i="28"/>
  <c r="Y3" i="12"/>
  <c r="Y3" i="30"/>
  <c r="Y27" i="23"/>
  <c r="N51" i="23"/>
  <c r="C103" i="12"/>
  <c r="Y41" i="28" l="1"/>
  <c r="N80" i="28"/>
  <c r="Y33" i="30"/>
  <c r="N63" i="30"/>
  <c r="N99" i="12"/>
  <c r="Y51" i="12"/>
  <c r="J95" i="12"/>
  <c r="J143" i="12" s="1"/>
  <c r="J96" i="12"/>
  <c r="J144" i="12" s="1"/>
  <c r="U55" i="12"/>
  <c r="U56" i="12"/>
  <c r="U57" i="12"/>
  <c r="U58" i="12"/>
  <c r="U59" i="12"/>
  <c r="U60" i="12"/>
  <c r="U61" i="12"/>
  <c r="U62" i="12"/>
  <c r="U63" i="12"/>
  <c r="U64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7" i="12"/>
  <c r="U8" i="12"/>
  <c r="U9" i="12"/>
  <c r="U10" i="12"/>
  <c r="U11" i="12"/>
  <c r="U12" i="12"/>
  <c r="U13" i="12"/>
  <c r="U14" i="12"/>
  <c r="U15" i="12"/>
  <c r="U16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95" i="12" l="1"/>
  <c r="U96" i="12"/>
  <c r="U46" i="12"/>
  <c r="U94" i="12"/>
  <c r="U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J31" i="23"/>
  <c r="E31" i="23"/>
  <c r="D31" i="23"/>
  <c r="C31" i="23"/>
  <c r="J21" i="23"/>
  <c r="J69" i="23" s="1"/>
  <c r="E21" i="23"/>
  <c r="D21" i="23"/>
  <c r="C21" i="23"/>
  <c r="J7" i="23"/>
  <c r="E7" i="23"/>
  <c r="D7" i="23"/>
  <c r="C7" i="23"/>
  <c r="E71" i="22"/>
  <c r="D71" i="22"/>
  <c r="C71" i="22"/>
  <c r="E70" i="22"/>
  <c r="D70" i="22"/>
  <c r="C70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45" i="22"/>
  <c r="D45" i="22"/>
  <c r="C45" i="22"/>
  <c r="J31" i="22"/>
  <c r="J48" i="22" s="1"/>
  <c r="E31" i="22"/>
  <c r="D31" i="22"/>
  <c r="C31" i="22"/>
  <c r="J21" i="22"/>
  <c r="J69" i="22" s="1"/>
  <c r="E21" i="22"/>
  <c r="D21" i="22"/>
  <c r="C21" i="22"/>
  <c r="J7" i="22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J31" i="21"/>
  <c r="E31" i="21"/>
  <c r="D31" i="21"/>
  <c r="C31" i="21"/>
  <c r="E7" i="21"/>
  <c r="D7" i="21"/>
  <c r="C7" i="21"/>
  <c r="J21" i="21"/>
  <c r="J69" i="21" s="1"/>
  <c r="E21" i="21"/>
  <c r="D21" i="21"/>
  <c r="C21" i="21"/>
  <c r="I18" i="20"/>
  <c r="D9" i="20"/>
  <c r="O7" i="20" s="1"/>
  <c r="C9" i="20"/>
  <c r="N8" i="20" s="1"/>
  <c r="B9" i="20"/>
  <c r="M7" i="20" s="1"/>
  <c r="A23" i="20"/>
  <c r="A14" i="20"/>
  <c r="D26" i="20"/>
  <c r="C26" i="20"/>
  <c r="B26" i="20"/>
  <c r="D25" i="20"/>
  <c r="C25" i="20"/>
  <c r="B25" i="20"/>
  <c r="D18" i="20"/>
  <c r="C18" i="20"/>
  <c r="B18" i="20"/>
  <c r="M17" i="20" s="1"/>
  <c r="J55" i="23" l="1"/>
  <c r="J55" i="22"/>
  <c r="J48" i="21"/>
  <c r="U45" i="21" s="1"/>
  <c r="J55" i="21"/>
  <c r="U23" i="21"/>
  <c r="U22" i="21"/>
  <c r="T16" i="20"/>
  <c r="T17" i="20"/>
  <c r="T8" i="20"/>
  <c r="T7" i="20"/>
  <c r="I27" i="20"/>
  <c r="C27" i="20"/>
  <c r="O8" i="20"/>
  <c r="O9" i="20" s="1"/>
  <c r="M8" i="20"/>
  <c r="M9" i="20" s="1"/>
  <c r="P23" i="21"/>
  <c r="P22" i="21"/>
  <c r="P37" i="21"/>
  <c r="P40" i="21"/>
  <c r="P32" i="21"/>
  <c r="P35" i="21"/>
  <c r="P43" i="21"/>
  <c r="P33" i="21"/>
  <c r="P34" i="21"/>
  <c r="P38" i="21"/>
  <c r="P44" i="21"/>
  <c r="P41" i="21"/>
  <c r="P39" i="21"/>
  <c r="P42" i="21"/>
  <c r="P36" i="21"/>
  <c r="P22" i="22"/>
  <c r="P23" i="22"/>
  <c r="P46" i="22"/>
  <c r="P47" i="22"/>
  <c r="O23" i="21"/>
  <c r="O22" i="21"/>
  <c r="C55" i="21"/>
  <c r="N14" i="21"/>
  <c r="N10" i="21"/>
  <c r="N18" i="21"/>
  <c r="N13" i="21"/>
  <c r="N9" i="21"/>
  <c r="N17" i="21"/>
  <c r="N19" i="21"/>
  <c r="N12" i="21"/>
  <c r="N20" i="21"/>
  <c r="N16" i="21"/>
  <c r="N15" i="21"/>
  <c r="N8" i="21"/>
  <c r="N11" i="21"/>
  <c r="C48" i="21"/>
  <c r="N47" i="21"/>
  <c r="N46" i="21"/>
  <c r="N10" i="22"/>
  <c r="N18" i="22"/>
  <c r="N13" i="22"/>
  <c r="N15" i="22"/>
  <c r="N16" i="22"/>
  <c r="N12" i="22"/>
  <c r="N11" i="22"/>
  <c r="N19" i="22"/>
  <c r="N8" i="22"/>
  <c r="N14" i="22"/>
  <c r="N20" i="22"/>
  <c r="N9" i="22"/>
  <c r="N17" i="22"/>
  <c r="N33" i="22"/>
  <c r="N41" i="22"/>
  <c r="N36" i="22"/>
  <c r="N44" i="22"/>
  <c r="N38" i="22"/>
  <c r="N39" i="22"/>
  <c r="N34" i="22"/>
  <c r="N42" i="22"/>
  <c r="N37" i="22"/>
  <c r="N35" i="22"/>
  <c r="N43" i="22"/>
  <c r="N40" i="22"/>
  <c r="N32" i="22"/>
  <c r="O46" i="22"/>
  <c r="O47" i="22"/>
  <c r="O47" i="21"/>
  <c r="O46" i="21"/>
  <c r="D24" i="22"/>
  <c r="O7" i="22" s="1"/>
  <c r="O15" i="22"/>
  <c r="O10" i="22"/>
  <c r="O18" i="22"/>
  <c r="O17" i="22"/>
  <c r="O13" i="22"/>
  <c r="O8" i="22"/>
  <c r="O12" i="22"/>
  <c r="O16" i="22"/>
  <c r="O9" i="22"/>
  <c r="O11" i="22"/>
  <c r="O19" i="22"/>
  <c r="O20" i="22"/>
  <c r="O14" i="22"/>
  <c r="O38" i="22"/>
  <c r="O35" i="22"/>
  <c r="O33" i="22"/>
  <c r="O41" i="22"/>
  <c r="O36" i="22"/>
  <c r="O44" i="22"/>
  <c r="O39" i="22"/>
  <c r="O40" i="22"/>
  <c r="O34" i="22"/>
  <c r="O42" i="22"/>
  <c r="O43" i="22"/>
  <c r="O37" i="22"/>
  <c r="O32" i="22"/>
  <c r="O40" i="21"/>
  <c r="O36" i="21"/>
  <c r="O37" i="21"/>
  <c r="O35" i="21"/>
  <c r="O43" i="21"/>
  <c r="O38" i="21"/>
  <c r="O33" i="21"/>
  <c r="O41" i="21"/>
  <c r="O44" i="21"/>
  <c r="O42" i="21"/>
  <c r="O32" i="21"/>
  <c r="O39" i="21"/>
  <c r="O34" i="21"/>
  <c r="O11" i="21"/>
  <c r="O19" i="21"/>
  <c r="O14" i="21"/>
  <c r="O10" i="21"/>
  <c r="O9" i="21"/>
  <c r="O17" i="21"/>
  <c r="O16" i="21"/>
  <c r="O12" i="21"/>
  <c r="O20" i="21"/>
  <c r="O8" i="21"/>
  <c r="O15" i="21"/>
  <c r="O18" i="21"/>
  <c r="O13" i="21"/>
  <c r="P16" i="21"/>
  <c r="P19" i="21"/>
  <c r="P18" i="21"/>
  <c r="P13" i="21"/>
  <c r="P11" i="21"/>
  <c r="P12" i="21"/>
  <c r="P14" i="21"/>
  <c r="P8" i="21"/>
  <c r="P9" i="21"/>
  <c r="P17" i="21"/>
  <c r="P20" i="21"/>
  <c r="P10" i="21"/>
  <c r="P15" i="21"/>
  <c r="P46" i="21"/>
  <c r="P47" i="21"/>
  <c r="P12" i="22"/>
  <c r="P20" i="22"/>
  <c r="P9" i="22"/>
  <c r="P15" i="22"/>
  <c r="P8" i="22"/>
  <c r="P10" i="22"/>
  <c r="P18" i="22"/>
  <c r="P13" i="22"/>
  <c r="P17" i="22"/>
  <c r="P16" i="22"/>
  <c r="P14" i="22"/>
  <c r="P11" i="22"/>
  <c r="P19" i="22"/>
  <c r="P35" i="22"/>
  <c r="P43" i="22"/>
  <c r="P38" i="22"/>
  <c r="P33" i="22"/>
  <c r="P41" i="22"/>
  <c r="P37" i="22"/>
  <c r="P40" i="22"/>
  <c r="P36" i="22"/>
  <c r="P44" i="22"/>
  <c r="P39" i="22"/>
  <c r="P32" i="22"/>
  <c r="P34" i="22"/>
  <c r="P42" i="22"/>
  <c r="O23" i="22"/>
  <c r="O22" i="22"/>
  <c r="U39" i="21"/>
  <c r="U34" i="21"/>
  <c r="U42" i="21"/>
  <c r="U37" i="21"/>
  <c r="U44" i="21"/>
  <c r="U40" i="21"/>
  <c r="U35" i="21"/>
  <c r="U43" i="21"/>
  <c r="U32" i="21"/>
  <c r="U38" i="21"/>
  <c r="U36" i="21"/>
  <c r="U33" i="21"/>
  <c r="U41" i="21"/>
  <c r="C24" i="21"/>
  <c r="N21" i="21" s="1"/>
  <c r="N23" i="21"/>
  <c r="N22" i="21"/>
  <c r="N35" i="21"/>
  <c r="N43" i="21"/>
  <c r="N32" i="21"/>
  <c r="N38" i="21"/>
  <c r="N39" i="21"/>
  <c r="N40" i="21"/>
  <c r="N33" i="21"/>
  <c r="N41" i="21"/>
  <c r="N37" i="21"/>
  <c r="N36" i="21"/>
  <c r="N44" i="21"/>
  <c r="N34" i="21"/>
  <c r="N42" i="21"/>
  <c r="N23" i="22"/>
  <c r="N22" i="22"/>
  <c r="N47" i="22"/>
  <c r="N46" i="22"/>
  <c r="C24" i="23"/>
  <c r="N22" i="23" s="1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8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32" i="23"/>
  <c r="N47" i="23"/>
  <c r="N46" i="23"/>
  <c r="P46" i="23"/>
  <c r="P4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U32" i="23"/>
  <c r="U33" i="23"/>
  <c r="U34" i="23"/>
  <c r="U35" i="23"/>
  <c r="U36" i="23"/>
  <c r="U37" i="23"/>
  <c r="U38" i="23"/>
  <c r="U39" i="23"/>
  <c r="U40" i="23"/>
  <c r="U41" i="23"/>
  <c r="U42" i="23"/>
  <c r="U43" i="23"/>
  <c r="U44" i="23"/>
  <c r="O47" i="23"/>
  <c r="O46" i="23"/>
  <c r="U46" i="23"/>
  <c r="U47" i="23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2" i="22"/>
  <c r="U23" i="22"/>
  <c r="E24" i="23"/>
  <c r="P22" i="23" s="1"/>
  <c r="E48" i="21"/>
  <c r="L13" i="16"/>
  <c r="E24" i="21"/>
  <c r="O17" i="20"/>
  <c r="D24" i="23"/>
  <c r="O23" i="23" s="1"/>
  <c r="J24" i="23"/>
  <c r="D48" i="21"/>
  <c r="O16" i="20"/>
  <c r="L10" i="16"/>
  <c r="K27" i="16"/>
  <c r="L27" i="16" s="1"/>
  <c r="D69" i="21"/>
  <c r="M16" i="20"/>
  <c r="M18" i="20" s="1"/>
  <c r="K10" i="16"/>
  <c r="D55" i="21"/>
  <c r="E55" i="21"/>
  <c r="K42" i="16"/>
  <c r="L42" i="16" s="1"/>
  <c r="E69" i="21"/>
  <c r="C69" i="21"/>
  <c r="K12" i="16"/>
  <c r="L12" i="16" s="1"/>
  <c r="K40" i="16"/>
  <c r="L40" i="16" s="1"/>
  <c r="K39" i="16"/>
  <c r="L39" i="16" s="1"/>
  <c r="C55" i="23"/>
  <c r="E55" i="23"/>
  <c r="D55" i="23"/>
  <c r="D69" i="23"/>
  <c r="K43" i="16"/>
  <c r="L43" i="16" s="1"/>
  <c r="C48" i="23"/>
  <c r="E48" i="23"/>
  <c r="J48" i="23"/>
  <c r="C69" i="23"/>
  <c r="E69" i="23"/>
  <c r="D48" i="23"/>
  <c r="C55" i="22"/>
  <c r="C24" i="22"/>
  <c r="N7" i="22" s="1"/>
  <c r="E55" i="22"/>
  <c r="E24" i="22"/>
  <c r="J24" i="22"/>
  <c r="K24" i="16"/>
  <c r="L24" i="16" s="1"/>
  <c r="K25" i="16"/>
  <c r="L25" i="16" s="1"/>
  <c r="C48" i="22"/>
  <c r="N45" i="22" s="1"/>
  <c r="C69" i="22"/>
  <c r="D55" i="22"/>
  <c r="D48" i="22"/>
  <c r="O31" i="22" s="1"/>
  <c r="D69" i="22"/>
  <c r="K28" i="16"/>
  <c r="L28" i="16" s="1"/>
  <c r="E48" i="22"/>
  <c r="E69" i="22"/>
  <c r="D24" i="21"/>
  <c r="J24" i="21"/>
  <c r="N16" i="20"/>
  <c r="N17" i="20"/>
  <c r="N7" i="20"/>
  <c r="N9" i="20" s="1"/>
  <c r="B27" i="20"/>
  <c r="D27" i="20"/>
  <c r="U22" i="23" l="1"/>
  <c r="J72" i="23"/>
  <c r="U7" i="22"/>
  <c r="M24" i="16" s="1"/>
  <c r="J72" i="22"/>
  <c r="J72" i="21"/>
  <c r="N21" i="23"/>
  <c r="N7" i="23"/>
  <c r="N24" i="23" s="1"/>
  <c r="M9" i="16"/>
  <c r="U21" i="21"/>
  <c r="U7" i="21"/>
  <c r="U24" i="21" s="1"/>
  <c r="N23" i="23"/>
  <c r="O21" i="22"/>
  <c r="O24" i="22" s="1"/>
  <c r="O21" i="23"/>
  <c r="T9" i="20"/>
  <c r="T18" i="20"/>
  <c r="E72" i="21"/>
  <c r="P21" i="23"/>
  <c r="P23" i="23"/>
  <c r="P7" i="23"/>
  <c r="P7" i="21"/>
  <c r="N7" i="21"/>
  <c r="N24" i="21" s="1"/>
  <c r="O7" i="23"/>
  <c r="O22" i="23"/>
  <c r="P21" i="21"/>
  <c r="C72" i="21"/>
  <c r="U21" i="23"/>
  <c r="U23" i="23"/>
  <c r="U7" i="23"/>
  <c r="M39" i="16" s="1"/>
  <c r="U31" i="21"/>
  <c r="U48" i="21" s="1"/>
  <c r="G42" i="16"/>
  <c r="G39" i="16"/>
  <c r="K46" i="16"/>
  <c r="L46" i="16" s="1"/>
  <c r="P21" i="22"/>
  <c r="O18" i="20"/>
  <c r="U21" i="22"/>
  <c r="M25" i="16" s="1"/>
  <c r="K15" i="16"/>
  <c r="L15" i="16" s="1"/>
  <c r="N21" i="22"/>
  <c r="N24" i="22" s="1"/>
  <c r="P7" i="22"/>
  <c r="K16" i="16"/>
  <c r="L16" i="16" s="1"/>
  <c r="N18" i="20"/>
  <c r="K45" i="16"/>
  <c r="L45" i="16" s="1"/>
  <c r="D72" i="21"/>
  <c r="C72" i="23"/>
  <c r="U31" i="23"/>
  <c r="M42" i="16" s="1"/>
  <c r="N31" i="23"/>
  <c r="U45" i="23"/>
  <c r="M43" i="16" s="1"/>
  <c r="N45" i="23"/>
  <c r="D72" i="23"/>
  <c r="O31" i="23"/>
  <c r="E72" i="23"/>
  <c r="O45" i="23"/>
  <c r="P31" i="23"/>
  <c r="P45" i="23"/>
  <c r="E72" i="22"/>
  <c r="P31" i="22"/>
  <c r="D72" i="22"/>
  <c r="O45" i="22"/>
  <c r="O48" i="22" s="1"/>
  <c r="K31" i="16"/>
  <c r="L31" i="16" s="1"/>
  <c r="G27" i="16"/>
  <c r="U31" i="22"/>
  <c r="M27" i="16" s="1"/>
  <c r="U45" i="22"/>
  <c r="M28" i="16" s="1"/>
  <c r="G24" i="16"/>
  <c r="C72" i="22"/>
  <c r="N31" i="22"/>
  <c r="N48" i="22" s="1"/>
  <c r="P45" i="22"/>
  <c r="K30" i="16"/>
  <c r="L30" i="16" s="1"/>
  <c r="O21" i="21"/>
  <c r="O7" i="21"/>
  <c r="O31" i="21"/>
  <c r="O45" i="21"/>
  <c r="P31" i="21"/>
  <c r="P45" i="21"/>
  <c r="M12" i="16"/>
  <c r="N31" i="21"/>
  <c r="N45" i="21"/>
  <c r="D18" i="19"/>
  <c r="O17" i="19" s="1"/>
  <c r="C18" i="19"/>
  <c r="N17" i="19" s="1"/>
  <c r="D26" i="19"/>
  <c r="C26" i="19"/>
  <c r="B26" i="19"/>
  <c r="D25" i="19"/>
  <c r="C25" i="19"/>
  <c r="B25" i="19"/>
  <c r="B18" i="19"/>
  <c r="M17" i="19" s="1"/>
  <c r="T17" i="19"/>
  <c r="T16" i="19"/>
  <c r="T8" i="19"/>
  <c r="O8" i="19"/>
  <c r="M8" i="19"/>
  <c r="N8" i="19"/>
  <c r="N7" i="19"/>
  <c r="O24" i="23" l="1"/>
  <c r="P24" i="21"/>
  <c r="U24" i="22"/>
  <c r="P24" i="23"/>
  <c r="U24" i="23"/>
  <c r="M40" i="16"/>
  <c r="P24" i="22"/>
  <c r="O16" i="19"/>
  <c r="O18" i="19" s="1"/>
  <c r="G15" i="16"/>
  <c r="C27" i="19"/>
  <c r="N16" i="19"/>
  <c r="N18" i="19" s="1"/>
  <c r="T18" i="19"/>
  <c r="G9" i="16"/>
  <c r="O24" i="21"/>
  <c r="M13" i="16"/>
  <c r="M10" i="16"/>
  <c r="G45" i="16"/>
  <c r="O48" i="23"/>
  <c r="N48" i="23"/>
  <c r="P48" i="23"/>
  <c r="U48" i="23"/>
  <c r="U48" i="22"/>
  <c r="G30" i="16"/>
  <c r="P48" i="22"/>
  <c r="O48" i="21"/>
  <c r="P48" i="21"/>
  <c r="N48" i="21"/>
  <c r="M16" i="19"/>
  <c r="M18" i="19" s="1"/>
  <c r="T7" i="19"/>
  <c r="T9" i="19" s="1"/>
  <c r="M7" i="19"/>
  <c r="M9" i="19" s="1"/>
  <c r="O7" i="19"/>
  <c r="N9" i="19"/>
  <c r="B27" i="19"/>
  <c r="D27" i="19"/>
  <c r="O9" i="19" l="1"/>
  <c r="L9" i="16"/>
  <c r="K9" i="16"/>
  <c r="N7" i="12" l="1"/>
  <c r="O7" i="12"/>
  <c r="N8" i="12"/>
  <c r="O8" i="12"/>
  <c r="N9" i="12"/>
  <c r="O9" i="12"/>
  <c r="N10" i="12"/>
  <c r="O10" i="12"/>
  <c r="N11" i="12"/>
  <c r="O11" i="12"/>
  <c r="N12" i="12"/>
  <c r="O12" i="12"/>
  <c r="N13" i="12"/>
  <c r="O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N30" i="12"/>
  <c r="O30" i="12"/>
  <c r="N31" i="12"/>
  <c r="O31" i="12"/>
  <c r="N32" i="12"/>
  <c r="O32" i="12"/>
  <c r="N33" i="12"/>
  <c r="O33" i="12"/>
  <c r="N34" i="12"/>
  <c r="O34" i="12"/>
  <c r="N35" i="12"/>
  <c r="O35" i="12"/>
  <c r="N36" i="12"/>
  <c r="O36" i="12"/>
  <c r="N37" i="12"/>
  <c r="O37" i="12"/>
  <c r="N38" i="12"/>
  <c r="O38" i="12"/>
  <c r="N39" i="12"/>
  <c r="O39" i="12"/>
  <c r="N40" i="12"/>
  <c r="O40" i="12"/>
  <c r="N41" i="12"/>
  <c r="O41" i="12"/>
  <c r="N42" i="12"/>
  <c r="O42" i="12"/>
  <c r="N43" i="12"/>
  <c r="O43" i="12"/>
  <c r="N44" i="12"/>
  <c r="O44" i="12"/>
  <c r="N45" i="12"/>
  <c r="O45" i="12"/>
  <c r="O55" i="12" l="1"/>
  <c r="P55" i="12"/>
  <c r="O56" i="12"/>
  <c r="P56" i="12"/>
  <c r="O57" i="12"/>
  <c r="P57" i="12"/>
  <c r="O58" i="12"/>
  <c r="P58" i="12"/>
  <c r="O59" i="12"/>
  <c r="P59" i="12"/>
  <c r="O60" i="12"/>
  <c r="P60" i="12"/>
  <c r="O61" i="12"/>
  <c r="P61" i="12"/>
  <c r="O62" i="12"/>
  <c r="P62" i="12"/>
  <c r="O63" i="12"/>
  <c r="P63" i="12"/>
  <c r="O64" i="12"/>
  <c r="P64" i="12"/>
  <c r="O65" i="12"/>
  <c r="P65" i="12"/>
  <c r="O66" i="12"/>
  <c r="P66" i="12"/>
  <c r="O67" i="12"/>
  <c r="P67" i="12"/>
  <c r="O68" i="12"/>
  <c r="P68" i="12"/>
  <c r="O69" i="12"/>
  <c r="P69" i="12"/>
  <c r="O70" i="12"/>
  <c r="P70" i="12"/>
  <c r="O71" i="12"/>
  <c r="P71" i="12"/>
  <c r="O72" i="12"/>
  <c r="P72" i="12"/>
  <c r="O73" i="12"/>
  <c r="P73" i="12"/>
  <c r="O74" i="12"/>
  <c r="P74" i="12"/>
  <c r="O75" i="12"/>
  <c r="P75" i="12"/>
  <c r="O76" i="12"/>
  <c r="P76" i="12"/>
  <c r="O77" i="12"/>
  <c r="P77" i="12"/>
  <c r="O78" i="12"/>
  <c r="P78" i="12"/>
  <c r="O79" i="12"/>
  <c r="P79" i="12"/>
  <c r="O80" i="12"/>
  <c r="P80" i="12"/>
  <c r="O81" i="12"/>
  <c r="P81" i="12"/>
  <c r="O82" i="12"/>
  <c r="P82" i="12"/>
  <c r="O83" i="12"/>
  <c r="P83" i="12"/>
  <c r="O84" i="12"/>
  <c r="P84" i="12"/>
  <c r="O85" i="12"/>
  <c r="P85" i="12"/>
  <c r="O86" i="12"/>
  <c r="P86" i="12"/>
  <c r="O87" i="12"/>
  <c r="P87" i="12"/>
  <c r="O88" i="12"/>
  <c r="P88" i="12"/>
  <c r="O89" i="12"/>
  <c r="P89" i="12"/>
  <c r="O90" i="12"/>
  <c r="P90" i="12"/>
  <c r="O91" i="12"/>
  <c r="P91" i="12"/>
  <c r="O92" i="12"/>
  <c r="P92" i="12"/>
  <c r="O93" i="12"/>
  <c r="P93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O46" i="12"/>
  <c r="D95" i="12"/>
  <c r="D143" i="12" s="1"/>
  <c r="E95" i="12"/>
  <c r="E143" i="12" s="1"/>
  <c r="D96" i="12"/>
  <c r="D144" i="12" s="1"/>
  <c r="E96" i="12"/>
  <c r="E144" i="12" s="1"/>
  <c r="O48" i="12"/>
  <c r="P94" i="12" l="1"/>
  <c r="O94" i="12"/>
  <c r="P46" i="12"/>
  <c r="P96" i="12"/>
  <c r="P95" i="12"/>
  <c r="P48" i="12"/>
  <c r="O96" i="12"/>
  <c r="O95" i="12"/>
  <c r="C95" i="12"/>
  <c r="C143" i="12" s="1"/>
  <c r="C96" i="12"/>
  <c r="C144" i="12" s="1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48" i="12"/>
  <c r="N46" i="12" l="1"/>
  <c r="N94" i="12"/>
  <c r="N96" i="12"/>
  <c r="N95" i="12"/>
</calcChain>
</file>

<file path=xl/sharedStrings.xml><?xml version="1.0" encoding="utf-8"?>
<sst xmlns="http://schemas.openxmlformats.org/spreadsheetml/2006/main" count="1234" uniqueCount="98">
  <si>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</si>
  <si>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</si>
  <si>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</si>
  <si>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</si>
  <si>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</si>
  <si>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</si>
  <si>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</si>
  <si>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</si>
  <si>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</si>
  <si>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</si>
  <si>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</si>
  <si>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</si>
  <si>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</si>
  <si>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</si>
  <si>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</si>
  <si>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</si>
  <si>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</si>
  <si>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</si>
  <si>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</si>
  <si>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</si>
  <si>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</si>
  <si>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</si>
  <si>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</si>
  <si>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</si>
  <si>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</si>
  <si>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</si>
  <si>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</si>
  <si>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</si>
  <si>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</si>
  <si>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</si>
  <si>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</si>
  <si>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</si>
  <si>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</si>
  <si>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</si>
  <si>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</si>
  <si>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</si>
  <si>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</si>
  <si>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</si>
  <si>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</si>
  <si>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</si>
  <si>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</si>
  <si>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</si>
  <si>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</si>
  <si>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</si>
  <si>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</si>
  <si>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</si>
  <si>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</si>
  <si>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</si>
  <si>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</si>
  <si>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</si>
  <si>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</si>
  <si>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</si>
  <si>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</si>
  <si>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</si>
  <si>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</si>
  <si>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</si>
  <si>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</si>
  <si>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</si>
  <si>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</si>
  <si>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</si>
  <si>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</si>
  <si>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</si>
  <si>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</si>
  <si>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</si>
  <si>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</si>
  <si>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</si>
  <si>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</si>
  <si>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</si>
  <si>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</si>
  <si>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</si>
  <si>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</si>
  <si>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</si>
  <si>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</si>
  <si>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</si>
  <si>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</si>
  <si>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</si>
  <si>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</si>
  <si>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</si>
  <si>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</si>
  <si>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,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</si>
  <si>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</si>
  <si>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</si>
  <si>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</si>
  <si>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</si>
  <si>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</si>
  <si>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</si>
  <si>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</si>
  <si>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r>
      <t xml:space="preserve">D </t>
    </r>
    <r>
      <rPr>
        <b/>
        <sz val="11"/>
        <color theme="0"/>
        <rFont val="Calibri"/>
        <family val="2"/>
      </rPr>
      <t>2024 / 2023</t>
    </r>
  </si>
  <si>
    <r>
      <t xml:space="preserve">D                       </t>
    </r>
    <r>
      <rPr>
        <b/>
        <sz val="11"/>
        <color theme="0"/>
        <rFont val="Calibri"/>
        <family val="2"/>
      </rPr>
      <t>2024 / 2023</t>
    </r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</si>
  <si>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2024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</si>
  <si>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2024/2023</t>
    </r>
  </si>
  <si>
    <r>
      <t>Janeiro - Junho 2024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2023</t>
    </r>
  </si>
  <si>
    <t>VENDAS ATÉ JUNHO</t>
  </si>
  <si>
    <t>janeiro - Junho</t>
  </si>
  <si>
    <t>VARIAÇÃO (JAN-JUN)</t>
  </si>
  <si>
    <t>janeiro - junho</t>
  </si>
  <si>
    <t>VARIAÇÃO (JAN.-JUN)</t>
  </si>
  <si>
    <t>janeiro -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</si>
</sst>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dashed">
        <color theme="8" tint="-0.24994659260841701"/>
      </right>
      <top/>
      <bottom/>
      <diagonal/>
    </border>
    <border>
      <left/>
      <right style="dashed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31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0" xfId="0" applyNumberFormat="1" applyBorder="1"/>
    <xf numFmtId="2" fontId="0" fillId="0" borderId="7" xfId="0" applyNumberFormat="1" applyBorder="1"/>
    <xf numFmtId="2" fontId="0" fillId="0" borderId="71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3" fontId="4" fillId="2" borderId="48" xfId="0" applyNumberFormat="1" applyFont="1" applyFill="1" applyBorder="1"/>
    <xf numFmtId="3" fontId="4" fillId="2" borderId="46" xfId="0" applyNumberFormat="1" applyFont="1" applyFill="1" applyBorder="1" applyProtection="1">
      <protection locked="0"/>
    </xf>
    <xf numFmtId="3" fontId="4" fillId="2" borderId="56" xfId="0" applyNumberFormat="1" applyFont="1" applyFill="1" applyBorder="1"/>
    <xf numFmtId="3" fontId="4" fillId="2" borderId="43" xfId="0" applyNumberFormat="1" applyFont="1" applyFill="1" applyBorder="1"/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13" xfId="0" applyNumberFormat="1" applyFont="1" applyBorder="1"/>
    <xf numFmtId="166" fontId="5" fillId="0" borderId="22" xfId="0" applyNumberFormat="1" applyFont="1" applyBorder="1"/>
    <xf numFmtId="166" fontId="5" fillId="0" borderId="61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16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64" xfId="0" applyNumberFormat="1" applyFont="1" applyFill="1" applyBorder="1"/>
    <xf numFmtId="166" fontId="4" fillId="2" borderId="57" xfId="0" applyNumberFormat="1" applyFont="1" applyFill="1" applyBorder="1"/>
    <xf numFmtId="166" fontId="4" fillId="2" borderId="6" xfId="0" applyNumberFormat="1" applyFont="1" applyFill="1" applyBorder="1"/>
    <xf numFmtId="166" fontId="0" fillId="0" borderId="61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5" fillId="0" borderId="68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93" xfId="0" applyNumberFormat="1" applyBorder="1"/>
    <xf numFmtId="3" fontId="0" fillId="0" borderId="94" xfId="0" applyNumberFormat="1" applyBorder="1"/>
    <xf numFmtId="3" fontId="0" fillId="0" borderId="12" xfId="0" applyNumberFormat="1" applyBorder="1"/>
    <xf numFmtId="3" fontId="0" fillId="0" borderId="30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3" fontId="0" fillId="0" borderId="71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3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164" fontId="40" fillId="3" borderId="0" xfId="0" applyNumberFormat="1" applyFont="1" applyFill="1" applyAlignment="1">
      <alignment horizontal="center" vertical="center"/>
    </xf>
    <xf numFmtId="0" fontId="32" fillId="3" borderId="0" xfId="2" applyFont="1" applyFill="1" applyAlignment="1">
      <alignment horizontal="center" vertical="center" wrapText="1"/>
    </xf>
    <xf numFmtId="0" fontId="21" fillId="0" borderId="0" xfId="2" quotePrefix="1" applyFont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4" fillId="2" borderId="66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5" fillId="0" borderId="9" xfId="0" applyFont="1" applyFill="1" applyBorder="1"/>
    <xf numFmtId="0" fontId="5" fillId="0" borderId="10" xfId="0" applyFont="1" applyFill="1" applyBorder="1"/>
    <xf numFmtId="2" fontId="5" fillId="0" borderId="11" xfId="0" applyNumberFormat="1" applyFont="1" applyFill="1" applyBorder="1"/>
    <xf numFmtId="2" fontId="5" fillId="0" borderId="12" xfId="0" applyNumberFormat="1" applyFont="1" applyFill="1" applyBorder="1"/>
    <xf numFmtId="2" fontId="5" fillId="0" borderId="13" xfId="0" applyNumberFormat="1" applyFont="1" applyFill="1" applyBorder="1"/>
    <xf numFmtId="2" fontId="5" fillId="0" borderId="30" xfId="0" applyNumberFormat="1" applyFont="1" applyFill="1" applyBorder="1"/>
    <xf numFmtId="0" fontId="0" fillId="0" borderId="0" xfId="0" applyFill="1"/>
    <xf numFmtId="164" fontId="7" fillId="0" borderId="1" xfId="0" applyNumberFormat="1" applyFont="1" applyFill="1" applyBorder="1" applyAlignment="1">
      <alignment horizontal="center"/>
    </xf>
    <xf numFmtId="0" fontId="0" fillId="0" borderId="5" xfId="0" applyFill="1" applyBorder="1"/>
    <xf numFmtId="2" fontId="0" fillId="0" borderId="14" xfId="0" applyNumberFormat="1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6" xfId="0" applyNumberFormat="1" applyFill="1" applyBorder="1"/>
    <xf numFmtId="164" fontId="8" fillId="0" borderId="19" xfId="0" applyNumberFormat="1" applyFont="1" applyFill="1" applyBorder="1" applyAlignment="1">
      <alignment horizontal="center"/>
    </xf>
    <xf numFmtId="0" fontId="5" fillId="0" borderId="5" xfId="0" applyFont="1" applyFill="1" applyBorder="1"/>
    <xf numFmtId="4" fontId="0" fillId="0" borderId="21" xfId="0" applyNumberFormat="1" applyFont="1" applyBorder="1"/>
    <xf numFmtId="4" fontId="0" fillId="0" borderId="25" xfId="0" applyNumberFormat="1" applyFont="1" applyBorder="1"/>
    <xf numFmtId="4" fontId="0" fillId="0" borderId="97" xfId="0" applyNumberFormat="1" applyFont="1" applyBorder="1"/>
    <xf numFmtId="4" fontId="0" fillId="0" borderId="14" xfId="0" applyNumberFormat="1" applyFont="1" applyBorder="1"/>
    <xf numFmtId="4" fontId="0" fillId="0" borderId="6" xfId="0" applyNumberFormat="1" applyFont="1" applyBorder="1"/>
    <xf numFmtId="4" fontId="0" fillId="0" borderId="15" xfId="0" applyNumberFormat="1" applyFont="1" applyBorder="1"/>
    <xf numFmtId="4" fontId="0" fillId="0" borderId="27" xfId="0" applyNumberFormat="1" applyFont="1" applyBorder="1"/>
    <xf numFmtId="4" fontId="0" fillId="0" borderId="4" xfId="0" applyNumberFormat="1" applyFont="1" applyBorder="1"/>
    <xf numFmtId="4" fontId="0" fillId="0" borderId="22" xfId="0" applyNumberFormat="1" applyFont="1" applyBorder="1"/>
    <xf numFmtId="4" fontId="0" fillId="0" borderId="23" xfId="0" applyNumberFormat="1" applyFont="1" applyBorder="1"/>
    <xf numFmtId="4" fontId="0" fillId="0" borderId="35" xfId="0" applyNumberFormat="1" applyFont="1" applyBorder="1"/>
    <xf numFmtId="4" fontId="0" fillId="0" borderId="61" xfId="0" applyNumberFormat="1" applyFont="1" applyBorder="1"/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6384" width="9.140625" style="139"/>
  </cols>
  <sheetData>
    <row r="2" spans="1:9" x14ac:dyDescent="0.25">
      <c r="D2" s="422" t="s">
        <v>49</v>
      </c>
      <c r="E2" s="422"/>
      <c r="F2" s="422"/>
      <c r="G2" s="422"/>
      <c r="H2" s="422"/>
      <c r="I2" s="422"/>
    </row>
    <row r="3" spans="1:9" x14ac:dyDescent="0.25">
      <c r="D3" s="422"/>
      <c r="E3" s="422"/>
      <c r="F3" s="422"/>
      <c r="G3" s="422"/>
      <c r="H3" s="422"/>
      <c r="I3" s="422"/>
    </row>
    <row r="4" spans="1:9" ht="15.75" x14ac:dyDescent="0.25">
      <c r="D4" s="423" t="s">
        <v>91</v>
      </c>
      <c r="E4" s="423"/>
      <c r="F4" s="423"/>
      <c r="G4" s="423"/>
      <c r="H4" s="423"/>
      <c r="I4" s="423"/>
    </row>
    <row r="6" spans="1:9" ht="15" customHeight="1" x14ac:dyDescent="0.25"/>
    <row r="7" spans="1:9" ht="15" customHeight="1" x14ac:dyDescent="0.25">
      <c r="A7" s="140" t="s">
        <v>48</v>
      </c>
    </row>
    <row r="8" spans="1:9" ht="15" customHeight="1" x14ac:dyDescent="0.25"/>
    <row r="9" spans="1:9" ht="15" customHeight="1" x14ac:dyDescent="0.25">
      <c r="A9" s="140" t="s">
        <v>47</v>
      </c>
    </row>
    <row r="10" spans="1:9" ht="15" customHeight="1" x14ac:dyDescent="0.25"/>
    <row r="11" spans="1:9" ht="15" customHeight="1" x14ac:dyDescent="0.25">
      <c r="A11" s="140" t="s">
        <v>50</v>
      </c>
    </row>
    <row r="12" spans="1:9" ht="15" customHeight="1" x14ac:dyDescent="0.25"/>
    <row r="13" spans="1:9" ht="15" customHeight="1" x14ac:dyDescent="0.25">
      <c r="A13" s="140" t="s">
        <v>51</v>
      </c>
    </row>
    <row r="14" spans="1:9" ht="15" customHeight="1" x14ac:dyDescent="0.25"/>
    <row r="15" spans="1:9" ht="15" customHeight="1" x14ac:dyDescent="0.25">
      <c r="A15" s="140" t="s">
        <v>54</v>
      </c>
    </row>
    <row r="16" spans="1:9" ht="15" customHeight="1" x14ac:dyDescent="0.25"/>
    <row r="17" spans="1:1" ht="15" customHeight="1" x14ac:dyDescent="0.25">
      <c r="A17" s="140" t="s">
        <v>55</v>
      </c>
    </row>
    <row r="18" spans="1:1" ht="15" customHeight="1" x14ac:dyDescent="0.25"/>
    <row r="19" spans="1:1" ht="15" customHeight="1" x14ac:dyDescent="0.25">
      <c r="A19" s="140" t="s">
        <v>53</v>
      </c>
    </row>
    <row r="20" spans="1:1" ht="15" customHeight="1" x14ac:dyDescent="0.25"/>
    <row r="21" spans="1:1" ht="15" customHeight="1" x14ac:dyDescent="0.25">
      <c r="A21" s="140" t="s">
        <v>52</v>
      </c>
    </row>
    <row r="22" spans="1:1" ht="15" customHeight="1" x14ac:dyDescent="0.25"/>
    <row r="23" spans="1:1" ht="15" customHeight="1" x14ac:dyDescent="0.25">
      <c r="A23" s="140" t="s">
        <v>60</v>
      </c>
    </row>
    <row r="24" spans="1:1" ht="15" customHeight="1" x14ac:dyDescent="0.25"/>
    <row r="25" spans="1:1" ht="15" customHeight="1" x14ac:dyDescent="0.25">
      <c r="A25" s="140" t="s">
        <v>61</v>
      </c>
    </row>
    <row r="26" spans="1:1" ht="15" customHeight="1" x14ac:dyDescent="0.25"/>
    <row r="27" spans="1:1" ht="15" customHeight="1" x14ac:dyDescent="0.25">
      <c r="A27" s="140" t="s">
        <v>63</v>
      </c>
    </row>
    <row r="28" spans="1:1" ht="15" customHeight="1" x14ac:dyDescent="0.25"/>
    <row r="29" spans="1:1" ht="15" customHeight="1" x14ac:dyDescent="0.25">
      <c r="A29" s="153" t="s">
        <v>75</v>
      </c>
    </row>
    <row r="30" spans="1:1" ht="15" customHeight="1" x14ac:dyDescent="0.25"/>
    <row r="31" spans="1:1" ht="15" customHeight="1" x14ac:dyDescent="0.25">
      <c r="A31" s="153" t="s">
        <v>76</v>
      </c>
    </row>
    <row r="32" spans="1:1" ht="15" customHeight="1" x14ac:dyDescent="0.25"/>
    <row r="33" spans="1:1" x14ac:dyDescent="0.25">
      <c r="A33" s="153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Z141"/>
  <sheetViews>
    <sheetView topLeftCell="A109" workbookViewId="0">
      <selection activeCell="J110" sqref="J110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'6'!Y3</f>
        <v>VARIAÇÃO (JAN-JUN)</v>
      </c>
    </row>
    <row r="4" spans="1:26" ht="15.75" thickBot="1" x14ac:dyDescent="0.3"/>
    <row r="5" spans="1:26" ht="24" customHeight="1" x14ac:dyDescent="0.25">
      <c r="A5" s="479" t="s">
        <v>28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97</v>
      </c>
      <c r="L5" s="467"/>
      <c r="N5" s="498">
        <v>2016</v>
      </c>
      <c r="O5" s="460">
        <v>2017</v>
      </c>
      <c r="P5" s="460">
        <v>2018</v>
      </c>
      <c r="Q5" s="483">
        <v>2019</v>
      </c>
      <c r="R5" s="475">
        <v>2020</v>
      </c>
      <c r="S5" s="475">
        <v>2021</v>
      </c>
      <c r="T5" s="475">
        <v>2022</v>
      </c>
      <c r="U5" s="464">
        <v>2023</v>
      </c>
      <c r="V5" s="466" t="str">
        <f>K5</f>
        <v>janeiro - jun</v>
      </c>
      <c r="W5" s="467"/>
      <c r="Y5" s="495" t="s">
        <v>87</v>
      </c>
      <c r="Z5" s="496"/>
    </row>
    <row r="6" spans="1:26" ht="21.75" customHeight="1" thickBot="1" x14ac:dyDescent="0.3">
      <c r="A6" s="491"/>
      <c r="B6" s="492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500"/>
      <c r="R6" s="489"/>
      <c r="S6" s="489"/>
      <c r="T6" s="489"/>
      <c r="U6" s="494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36">
        <v>21460684.639999982</v>
      </c>
      <c r="J7" s="15">
        <v>20793037.061999999</v>
      </c>
      <c r="K7" s="416">
        <v>8690067.7780000009</v>
      </c>
      <c r="L7" s="417">
        <v>9181075.6309999954</v>
      </c>
      <c r="N7" s="134">
        <f t="shared" ref="N7:T7" si="0">C7/C45</f>
        <v>0.16972846980551387</v>
      </c>
      <c r="O7" s="259">
        <f t="shared" si="0"/>
        <v>0.17784797322324608</v>
      </c>
      <c r="P7" s="21">
        <f t="shared" si="0"/>
        <v>0.17665948104128135</v>
      </c>
      <c r="Q7" s="21">
        <f t="shared" si="0"/>
        <v>0.17230649587352914</v>
      </c>
      <c r="R7" s="21">
        <f t="shared" si="0"/>
        <v>0.17704576152653625</v>
      </c>
      <c r="S7" s="408">
        <f t="shared" si="0"/>
        <v>0.17328196252462968</v>
      </c>
      <c r="T7" s="408">
        <f t="shared" si="0"/>
        <v>0.17233240668386893</v>
      </c>
      <c r="U7" s="27">
        <f>J7/J45</f>
        <v>0.16815578131161477</v>
      </c>
      <c r="V7" s="20">
        <f>K7/K45</f>
        <v>0.1559701923001561</v>
      </c>
      <c r="W7" s="234">
        <f>L7/L45</f>
        <v>0.1524908152650625</v>
      </c>
      <c r="Y7" s="102">
        <f>(L7-K7)/K7</f>
        <v>5.6502189113305033E-2</v>
      </c>
      <c r="Z7" s="101">
        <f>(W7-V7)*100</f>
        <v>-0.34793770350936004</v>
      </c>
    </row>
    <row r="8" spans="1:26" ht="20.100000000000001" customHeight="1" x14ac:dyDescent="0.25">
      <c r="A8" s="24"/>
      <c r="B8" t="s">
        <v>85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35">
        <v>1294157.4609999994</v>
      </c>
      <c r="J8" s="12">
        <v>1414447.811</v>
      </c>
      <c r="K8" s="11">
        <v>601066.75199999986</v>
      </c>
      <c r="L8" s="161">
        <v>651779.69200000004</v>
      </c>
      <c r="N8" s="77">
        <f t="shared" ref="N8:T8" si="1">C8/C7</f>
        <v>2.6249139286006702E-2</v>
      </c>
      <c r="O8" s="37">
        <f t="shared" si="1"/>
        <v>2.3146858668846582E-2</v>
      </c>
      <c r="P8" s="18">
        <f t="shared" si="1"/>
        <v>3.5132059101834937E-2</v>
      </c>
      <c r="Q8" s="18">
        <f t="shared" si="1"/>
        <v>3.404074400013489E-2</v>
      </c>
      <c r="R8" s="18">
        <f t="shared" si="1"/>
        <v>2.9911669085546749E-2</v>
      </c>
      <c r="S8" s="402">
        <f t="shared" si="1"/>
        <v>4.806026009646111E-2</v>
      </c>
      <c r="T8" s="402">
        <f t="shared" si="1"/>
        <v>6.0303642810530599E-2</v>
      </c>
      <c r="U8" s="172">
        <f>J8/J7</f>
        <v>6.8025070449422353E-2</v>
      </c>
      <c r="V8" s="96">
        <f>K8/K7</f>
        <v>6.9167095971526926E-2</v>
      </c>
      <c r="W8" s="78">
        <f>L8/L7</f>
        <v>7.09916482769469E-2</v>
      </c>
      <c r="Y8" s="107">
        <f t="shared" ref="Y8:Y47" si="2">(L8-K8)/K8</f>
        <v>8.4371560781322658E-2</v>
      </c>
      <c r="Z8" s="104">
        <f t="shared" ref="Z8:Z47" si="3">(W8-V8)*100</f>
        <v>0.18245523054199742</v>
      </c>
    </row>
    <row r="9" spans="1:26" ht="20.100000000000001" customHeight="1" thickBot="1" x14ac:dyDescent="0.3">
      <c r="A9" s="24"/>
      <c r="B9" t="s">
        <v>86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35">
        <v>20166527.178999983</v>
      </c>
      <c r="J9" s="12">
        <v>19378589.250999998</v>
      </c>
      <c r="K9" s="11">
        <v>8089001.0260000005</v>
      </c>
      <c r="L9" s="161">
        <v>8529295.9389999956</v>
      </c>
      <c r="N9" s="77">
        <f t="shared" ref="N9:T9" si="4">C9/C7</f>
        <v>0.9737508607139933</v>
      </c>
      <c r="O9" s="37">
        <f t="shared" si="4"/>
        <v>0.97685314133115342</v>
      </c>
      <c r="P9" s="18">
        <f t="shared" si="4"/>
        <v>0.96486794089816508</v>
      </c>
      <c r="Q9" s="18">
        <f t="shared" si="4"/>
        <v>0.9659592559998651</v>
      </c>
      <c r="R9" s="18">
        <f t="shared" si="4"/>
        <v>0.97008833091445323</v>
      </c>
      <c r="S9" s="402">
        <f t="shared" si="4"/>
        <v>0.95193973990353886</v>
      </c>
      <c r="T9" s="402">
        <f t="shared" si="4"/>
        <v>0.93969635718946942</v>
      </c>
      <c r="U9" s="172">
        <f>J9/J7</f>
        <v>0.93197492955057759</v>
      </c>
      <c r="V9" s="96">
        <f>K9/K7</f>
        <v>0.93083290402847296</v>
      </c>
      <c r="W9" s="78">
        <f>L9/L7</f>
        <v>0.92900835172305307</v>
      </c>
      <c r="Y9" s="105">
        <f t="shared" si="2"/>
        <v>5.4431308833412309E-2</v>
      </c>
      <c r="Z9" s="104">
        <f t="shared" si="3"/>
        <v>-0.18245523054198909</v>
      </c>
    </row>
    <row r="10" spans="1:26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36">
        <v>381914.57799999998</v>
      </c>
      <c r="J10" s="15">
        <v>374226.08499999985</v>
      </c>
      <c r="K10" s="416">
        <v>170263.25199999998</v>
      </c>
      <c r="L10" s="417">
        <v>166179.47099999996</v>
      </c>
      <c r="N10" s="134">
        <f t="shared" ref="N10:T10" si="5">C10/C45</f>
        <v>4.9136578932567508E-3</v>
      </c>
      <c r="O10" s="259">
        <f t="shared" si="5"/>
        <v>6.1199818460995941E-3</v>
      </c>
      <c r="P10" s="21">
        <f t="shared" si="5"/>
        <v>3.7324633620504665E-3</v>
      </c>
      <c r="Q10" s="21">
        <f t="shared" si="5"/>
        <v>3.1525182076150658E-3</v>
      </c>
      <c r="R10" s="21">
        <f t="shared" si="5"/>
        <v>2.4520263527131555E-3</v>
      </c>
      <c r="S10" s="408">
        <f t="shared" si="5"/>
        <v>2.5319453188924093E-3</v>
      </c>
      <c r="T10" s="408">
        <f t="shared" si="5"/>
        <v>3.0668293895769316E-3</v>
      </c>
      <c r="U10" s="27">
        <f>J10/J45</f>
        <v>3.0264111742178039E-3</v>
      </c>
      <c r="V10" s="20">
        <f>K10/K45</f>
        <v>3.055901614866545E-3</v>
      </c>
      <c r="W10" s="234">
        <f>L10/L45</f>
        <v>2.7601170093341995E-3</v>
      </c>
      <c r="Y10" s="102">
        <f t="shared" si="2"/>
        <v>-2.3985099262640759E-2</v>
      </c>
      <c r="Z10" s="101">
        <f t="shared" si="3"/>
        <v>-2.9578460553234549E-2</v>
      </c>
    </row>
    <row r="11" spans="1:26" ht="20.100000000000001" customHeight="1" x14ac:dyDescent="0.25">
      <c r="A11" s="24"/>
      <c r="B11" t="s">
        <v>85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35">
        <v>282708.772</v>
      </c>
      <c r="J11" s="12">
        <v>269141.82199999987</v>
      </c>
      <c r="K11" s="11">
        <v>127714.04699999998</v>
      </c>
      <c r="L11" s="161">
        <v>112423.943</v>
      </c>
      <c r="N11" s="77">
        <f t="shared" ref="N11:T11" si="6">C11/C10</f>
        <v>0.96360237458063724</v>
      </c>
      <c r="O11" s="37">
        <f t="shared" si="6"/>
        <v>0.94817236324716725</v>
      </c>
      <c r="P11" s="18">
        <f t="shared" si="6"/>
        <v>0.86713871063099801</v>
      </c>
      <c r="Q11" s="18">
        <f t="shared" si="6"/>
        <v>0.76941856942467934</v>
      </c>
      <c r="R11" s="18">
        <f t="shared" si="6"/>
        <v>0.76877444542004403</v>
      </c>
      <c r="S11" s="402">
        <f t="shared" si="6"/>
        <v>0.71736248838059957</v>
      </c>
      <c r="T11" s="402">
        <f t="shared" si="6"/>
        <v>0.74024085040294019</v>
      </c>
      <c r="U11" s="172">
        <f>J11/J10</f>
        <v>0.71919578241051796</v>
      </c>
      <c r="V11" s="96">
        <f>K11/K10</f>
        <v>0.75009754306818943</v>
      </c>
      <c r="W11" s="78">
        <f>L11/L10</f>
        <v>0.67652124732061536</v>
      </c>
      <c r="Y11" s="107">
        <f t="shared" si="2"/>
        <v>-0.11972139603406336</v>
      </c>
      <c r="Z11" s="104">
        <f t="shared" si="3"/>
        <v>-7.3576295747574072</v>
      </c>
    </row>
    <row r="12" spans="1:26" ht="20.100000000000001" customHeight="1" thickBot="1" x14ac:dyDescent="0.3">
      <c r="A12" s="24"/>
      <c r="B12" t="s">
        <v>86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35">
        <v>99205.805999999982</v>
      </c>
      <c r="J12" s="12">
        <v>105084.26299999999</v>
      </c>
      <c r="K12" s="11">
        <v>42549.205000000002</v>
      </c>
      <c r="L12" s="161">
        <v>53755.527999999977</v>
      </c>
      <c r="N12" s="77">
        <f t="shared" ref="N12:T12" si="7">C12/C10</f>
        <v>3.6397625419362735E-2</v>
      </c>
      <c r="O12" s="37">
        <f t="shared" si="7"/>
        <v>5.1827636752832779E-2</v>
      </c>
      <c r="P12" s="18">
        <f t="shared" si="7"/>
        <v>0.13286128936900199</v>
      </c>
      <c r="Q12" s="18">
        <f t="shared" si="7"/>
        <v>0.23058143057532071</v>
      </c>
      <c r="R12" s="18">
        <f t="shared" si="7"/>
        <v>0.23122555457995603</v>
      </c>
      <c r="S12" s="402">
        <f t="shared" si="7"/>
        <v>0.28263751161940048</v>
      </c>
      <c r="T12" s="402">
        <f t="shared" si="7"/>
        <v>0.25975914959705987</v>
      </c>
      <c r="U12" s="172">
        <f>J12/J10</f>
        <v>0.28080421758948215</v>
      </c>
      <c r="V12" s="96">
        <f>K12/K10</f>
        <v>0.24990245693181054</v>
      </c>
      <c r="W12" s="78">
        <f>L12/L10</f>
        <v>0.32347875267938475</v>
      </c>
      <c r="Y12" s="105">
        <f t="shared" si="2"/>
        <v>0.26337326396580085</v>
      </c>
      <c r="Z12" s="104">
        <f t="shared" si="3"/>
        <v>7.3576295747574214</v>
      </c>
    </row>
    <row r="13" spans="1:26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36">
        <v>16091431.121000011</v>
      </c>
      <c r="J13" s="15">
        <v>16721336.322999999</v>
      </c>
      <c r="K13" s="416">
        <v>7245225.9349999931</v>
      </c>
      <c r="L13" s="417">
        <v>8844795.583999997</v>
      </c>
      <c r="N13" s="134">
        <f t="shared" ref="N13:T13" si="8">C13/C45</f>
        <v>0.10710724608689627</v>
      </c>
      <c r="O13" s="259">
        <f t="shared" si="8"/>
        <v>0.12124858045832795</v>
      </c>
      <c r="P13" s="21">
        <f t="shared" si="8"/>
        <v>0.11419191478834301</v>
      </c>
      <c r="Q13" s="21">
        <f t="shared" si="8"/>
        <v>0.1035463472310922</v>
      </c>
      <c r="R13" s="21">
        <f t="shared" si="8"/>
        <v>0.10998306230506669</v>
      </c>
      <c r="S13" s="408">
        <f t="shared" si="8"/>
        <v>0.11917458342998284</v>
      </c>
      <c r="T13" s="408">
        <f t="shared" si="8"/>
        <v>0.12921652307871762</v>
      </c>
      <c r="U13" s="27">
        <f>J13/J45</f>
        <v>0.13522744972676415</v>
      </c>
      <c r="V13" s="20">
        <f>K13/K45</f>
        <v>0.13003802861018687</v>
      </c>
      <c r="W13" s="234">
        <f>L13/L45</f>
        <v>0.14690545461829282</v>
      </c>
      <c r="Y13" s="102">
        <f t="shared" si="2"/>
        <v>0.22077567536891526</v>
      </c>
      <c r="Z13" s="101">
        <f t="shared" si="3"/>
        <v>1.6867426008105952</v>
      </c>
    </row>
    <row r="14" spans="1:26" ht="20.100000000000001" customHeight="1" x14ac:dyDescent="0.25">
      <c r="A14" s="24"/>
      <c r="B14" t="s">
        <v>85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35">
        <v>495891.62600000011</v>
      </c>
      <c r="J14" s="12">
        <v>479049.76500000036</v>
      </c>
      <c r="K14" s="11">
        <v>223816.30100000004</v>
      </c>
      <c r="L14" s="161">
        <v>205272.06299999997</v>
      </c>
      <c r="N14" s="77">
        <f t="shared" ref="N14:T14" si="9">C14/C13</f>
        <v>0.16604164085907627</v>
      </c>
      <c r="O14" s="37">
        <f t="shared" si="9"/>
        <v>0.11717239275002839</v>
      </c>
      <c r="P14" s="18">
        <f t="shared" si="9"/>
        <v>9.9984464314027188E-2</v>
      </c>
      <c r="Q14" s="18">
        <f t="shared" si="9"/>
        <v>5.2831499286814944E-2</v>
      </c>
      <c r="R14" s="18">
        <f t="shared" si="9"/>
        <v>3.6418808164385232E-2</v>
      </c>
      <c r="S14" s="402">
        <f t="shared" si="9"/>
        <v>3.679610439147158E-2</v>
      </c>
      <c r="T14" s="402">
        <f t="shared" si="9"/>
        <v>3.0817123863696633E-2</v>
      </c>
      <c r="U14" s="172">
        <f>J14/J13</f>
        <v>2.8649012001575085E-2</v>
      </c>
      <c r="V14" s="96">
        <f>K14/K13</f>
        <v>3.0891555764851416E-2</v>
      </c>
      <c r="W14" s="78">
        <f>L14/L13</f>
        <v>2.3208231445318164E-2</v>
      </c>
      <c r="Y14" s="107">
        <f t="shared" si="2"/>
        <v>-8.2854724687814713E-2</v>
      </c>
      <c r="Z14" s="104">
        <f t="shared" si="3"/>
        <v>-0.76833243195332523</v>
      </c>
    </row>
    <row r="15" spans="1:26" ht="20.100000000000001" customHeight="1" thickBot="1" x14ac:dyDescent="0.3">
      <c r="A15" s="24"/>
      <c r="B15" t="s">
        <v>86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35">
        <v>15595539.49500001</v>
      </c>
      <c r="J15" s="12">
        <v>16242286.557999998</v>
      </c>
      <c r="K15" s="11">
        <v>7021409.6339999931</v>
      </c>
      <c r="L15" s="161">
        <v>8639523.5209999979</v>
      </c>
      <c r="N15" s="77">
        <f t="shared" ref="N15:T15" si="10">C15/C13</f>
        <v>0.83395835914092376</v>
      </c>
      <c r="O15" s="37">
        <f t="shared" si="10"/>
        <v>0.88282760724997156</v>
      </c>
      <c r="P15" s="18">
        <f t="shared" si="10"/>
        <v>0.90001553568597281</v>
      </c>
      <c r="Q15" s="18">
        <f t="shared" si="10"/>
        <v>0.94716850071318504</v>
      </c>
      <c r="R15" s="18">
        <f t="shared" si="10"/>
        <v>0.96358119183561475</v>
      </c>
      <c r="S15" s="402">
        <f t="shared" si="10"/>
        <v>0.96320389560852837</v>
      </c>
      <c r="T15" s="402">
        <f t="shared" si="10"/>
        <v>0.96918287613630338</v>
      </c>
      <c r="U15" s="172">
        <f>J15/J13</f>
        <v>0.9713509879984249</v>
      </c>
      <c r="V15" s="96">
        <f>K15/K13</f>
        <v>0.96910844423514864</v>
      </c>
      <c r="W15" s="78">
        <f>L15/L13</f>
        <v>0.97679176855468197</v>
      </c>
      <c r="Y15" s="105">
        <f t="shared" si="2"/>
        <v>0.23045427789379513</v>
      </c>
      <c r="Z15" s="104">
        <f t="shared" si="3"/>
        <v>0.76833243195333356</v>
      </c>
    </row>
    <row r="16" spans="1:26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36"/>
      <c r="J16" s="15"/>
      <c r="K16" s="416"/>
      <c r="L16" s="417"/>
      <c r="N16" s="134">
        <f t="shared" ref="N16:T16" si="11">C16/C45</f>
        <v>9.8886259050122547E-4</v>
      </c>
      <c r="O16" s="259">
        <f t="shared" si="11"/>
        <v>7.9174123550826881E-4</v>
      </c>
      <c r="P16" s="21">
        <f t="shared" si="11"/>
        <v>2.2506626970580906E-3</v>
      </c>
      <c r="Q16" s="21">
        <f t="shared" si="11"/>
        <v>2.3926849718932889E-3</v>
      </c>
      <c r="R16" s="21">
        <f t="shared" si="11"/>
        <v>6.798333674725369E-4</v>
      </c>
      <c r="S16" s="408">
        <f t="shared" si="11"/>
        <v>0</v>
      </c>
      <c r="T16" s="408">
        <f t="shared" si="11"/>
        <v>0</v>
      </c>
      <c r="U16" s="27">
        <f>J16/J45</f>
        <v>0</v>
      </c>
      <c r="V16" s="20">
        <f>K16/K45</f>
        <v>0</v>
      </c>
      <c r="W16" s="234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85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35"/>
      <c r="J17" s="12"/>
      <c r="K17" s="11"/>
      <c r="L17" s="161"/>
      <c r="N17" s="77">
        <f>C17/C16</f>
        <v>1</v>
      </c>
      <c r="O17" s="37">
        <f>D17/D16</f>
        <v>1</v>
      </c>
      <c r="P17" s="18">
        <f>E17/E16</f>
        <v>1</v>
      </c>
      <c r="Q17" s="18">
        <f>F17/F16</f>
        <v>1</v>
      </c>
      <c r="R17" s="18">
        <f>G17/G16</f>
        <v>1</v>
      </c>
      <c r="S17" s="402"/>
      <c r="T17" s="402"/>
      <c r="U17" s="172"/>
      <c r="V17" s="96"/>
      <c r="W17" s="78"/>
      <c r="Y17" s="154"/>
      <c r="Z17" s="104"/>
    </row>
    <row r="18" spans="1:26" ht="20.100000000000001" customHeight="1" thickBot="1" x14ac:dyDescent="0.3">
      <c r="A18" s="5" t="s">
        <v>15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36">
        <v>34912.721999999994</v>
      </c>
      <c r="J18" s="15">
        <v>31753.942000000006</v>
      </c>
      <c r="K18" s="416">
        <v>14736.704000000005</v>
      </c>
      <c r="L18" s="417">
        <v>13790.128999999997</v>
      </c>
      <c r="N18" s="134">
        <f t="shared" ref="N18:T18" si="12">C18/C45</f>
        <v>3.0864650914874908E-4</v>
      </c>
      <c r="O18" s="259">
        <f t="shared" si="12"/>
        <v>2.4244477746609554E-4</v>
      </c>
      <c r="P18" s="21">
        <f t="shared" si="12"/>
        <v>2.0694350900920139E-4</v>
      </c>
      <c r="Q18" s="21">
        <f t="shared" si="12"/>
        <v>2.374298285266915E-4</v>
      </c>
      <c r="R18" s="21">
        <f t="shared" si="12"/>
        <v>4.8167059279370048E-4</v>
      </c>
      <c r="S18" s="408">
        <f t="shared" si="12"/>
        <v>2.7761138484518662E-4</v>
      </c>
      <c r="T18" s="408">
        <f t="shared" si="12"/>
        <v>2.8035421549090249E-4</v>
      </c>
      <c r="U18" s="27">
        <f>J18/J45</f>
        <v>2.5679793244306874E-4</v>
      </c>
      <c r="V18" s="20">
        <f>K18/K45</f>
        <v>2.6449581470116814E-4</v>
      </c>
      <c r="W18" s="234">
        <f>L18/L45</f>
        <v>2.2904375242482759E-4</v>
      </c>
      <c r="Y18" s="102">
        <f t="shared" si="2"/>
        <v>-6.4232476950070228E-2</v>
      </c>
      <c r="Z18" s="101">
        <f t="shared" si="3"/>
        <v>-3.5452062276340552E-3</v>
      </c>
    </row>
    <row r="19" spans="1:26" ht="20.100000000000001" customHeight="1" x14ac:dyDescent="0.25">
      <c r="A19" s="24"/>
      <c r="B19" t="s">
        <v>85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35">
        <v>29451.698999999997</v>
      </c>
      <c r="J19" s="12">
        <v>25187.185000000005</v>
      </c>
      <c r="K19" s="11">
        <v>12022.322000000004</v>
      </c>
      <c r="L19" s="161">
        <v>11439.062999999998</v>
      </c>
      <c r="N19" s="77">
        <f t="shared" ref="N19:T19" si="13">C19/C18</f>
        <v>0.87428402716268083</v>
      </c>
      <c r="O19" s="37">
        <f t="shared" si="13"/>
        <v>0.80085896777035459</v>
      </c>
      <c r="P19" s="18">
        <f t="shared" si="13"/>
        <v>0.74328295549958023</v>
      </c>
      <c r="Q19" s="18">
        <f t="shared" si="13"/>
        <v>0.76707003785830175</v>
      </c>
      <c r="R19" s="18">
        <f t="shared" si="13"/>
        <v>0.53571230675458525</v>
      </c>
      <c r="S19" s="402">
        <f t="shared" si="13"/>
        <v>0.74520246074740615</v>
      </c>
      <c r="T19" s="402">
        <f t="shared" si="13"/>
        <v>0.84358071536215373</v>
      </c>
      <c r="U19" s="172">
        <f>J19/J18</f>
        <v>0.79319868380436043</v>
      </c>
      <c r="V19" s="96">
        <f>K19/K18</f>
        <v>0.81580806671559658</v>
      </c>
      <c r="W19" s="78">
        <f>L19/L18</f>
        <v>0.82951094946247428</v>
      </c>
      <c r="Y19" s="107">
        <f t="shared" si="2"/>
        <v>-4.8514671292284907E-2</v>
      </c>
      <c r="Z19" s="104">
        <f t="shared" si="3"/>
        <v>1.3702882746877698</v>
      </c>
    </row>
    <row r="20" spans="1:26" ht="20.100000000000001" customHeight="1" thickBot="1" x14ac:dyDescent="0.3">
      <c r="A20" s="24"/>
      <c r="B20" t="s">
        <v>86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35">
        <v>5461.0229999999992</v>
      </c>
      <c r="J20" s="12">
        <v>6566.7570000000005</v>
      </c>
      <c r="K20" s="11">
        <v>2714.3820000000005</v>
      </c>
      <c r="L20" s="161">
        <v>2351.0659999999998</v>
      </c>
      <c r="N20" s="77">
        <f t="shared" ref="N20:T20" si="14">C20/C18</f>
        <v>0.12571597283731917</v>
      </c>
      <c r="O20" s="37">
        <f t="shared" si="14"/>
        <v>0.19914103222964541</v>
      </c>
      <c r="P20" s="18">
        <f t="shared" si="14"/>
        <v>0.25671704450041982</v>
      </c>
      <c r="Q20" s="18">
        <f t="shared" si="14"/>
        <v>0.23292996214169823</v>
      </c>
      <c r="R20" s="18">
        <f t="shared" si="14"/>
        <v>0.46428769324541475</v>
      </c>
      <c r="S20" s="402">
        <f t="shared" si="14"/>
        <v>0.25479753925259391</v>
      </c>
      <c r="T20" s="402">
        <f t="shared" si="14"/>
        <v>0.15641928463784635</v>
      </c>
      <c r="U20" s="172">
        <f>J20/J18</f>
        <v>0.20680131619563955</v>
      </c>
      <c r="V20" s="96">
        <f>K20/K18</f>
        <v>0.18419193328440331</v>
      </c>
      <c r="W20" s="78">
        <f>L20/L18</f>
        <v>0.1704890505375258</v>
      </c>
      <c r="Y20" s="105">
        <f t="shared" si="2"/>
        <v>-0.13384851505793977</v>
      </c>
      <c r="Z20" s="104">
        <f t="shared" si="3"/>
        <v>-1.3702882746877503</v>
      </c>
    </row>
    <row r="21" spans="1:26" ht="20.100000000000001" customHeight="1" thickBot="1" x14ac:dyDescent="0.3">
      <c r="A21" s="5" t="s">
        <v>18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36">
        <v>297397.55300000001</v>
      </c>
      <c r="J21" s="15">
        <v>409532.17099999991</v>
      </c>
      <c r="K21" s="416">
        <v>177708.73899999997</v>
      </c>
      <c r="L21" s="417">
        <v>232457.87000000005</v>
      </c>
      <c r="N21" s="134">
        <f t="shared" ref="N21:T21" si="15">C21/C45</f>
        <v>9.6836179181117709E-3</v>
      </c>
      <c r="O21" s="259">
        <f t="shared" si="15"/>
        <v>6.7874926048202104E-3</v>
      </c>
      <c r="P21" s="21">
        <f t="shared" si="15"/>
        <v>9.2623813988679232E-3</v>
      </c>
      <c r="Q21" s="21">
        <f t="shared" si="15"/>
        <v>7.0940989450126914E-3</v>
      </c>
      <c r="R21" s="21">
        <f t="shared" si="15"/>
        <v>4.5076826730896767E-3</v>
      </c>
      <c r="S21" s="408">
        <f t="shared" si="15"/>
        <v>3.2036148191953153E-3</v>
      </c>
      <c r="T21" s="408">
        <f t="shared" si="15"/>
        <v>2.3881454347853231E-3</v>
      </c>
      <c r="U21" s="27">
        <f>J21/J45</f>
        <v>3.3119357206648934E-3</v>
      </c>
      <c r="V21" s="20">
        <f>K21/K45</f>
        <v>3.1895339487935858E-3</v>
      </c>
      <c r="W21" s="234">
        <f>L21/L45</f>
        <v>3.8609517594420458E-3</v>
      </c>
      <c r="Y21" s="102">
        <f t="shared" si="2"/>
        <v>0.30808350398569928</v>
      </c>
      <c r="Z21" s="101">
        <f t="shared" si="3"/>
        <v>6.7141781064845987E-2</v>
      </c>
    </row>
    <row r="22" spans="1:26" ht="20.100000000000001" customHeight="1" x14ac:dyDescent="0.25">
      <c r="A22" s="24"/>
      <c r="B22" t="s">
        <v>85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35">
        <v>75336.633000000002</v>
      </c>
      <c r="J22" s="12">
        <v>54903.931999999986</v>
      </c>
      <c r="K22" s="11">
        <v>29125.368999999995</v>
      </c>
      <c r="L22" s="161">
        <v>29492.178</v>
      </c>
      <c r="N22" s="77">
        <f t="shared" ref="N22:T22" si="16">C22/C21</f>
        <v>0.73842825456663652</v>
      </c>
      <c r="O22" s="37">
        <f t="shared" si="16"/>
        <v>0.67815877944269332</v>
      </c>
      <c r="P22" s="18">
        <f t="shared" si="16"/>
        <v>0.72050657702206844</v>
      </c>
      <c r="Q22" s="18">
        <f t="shared" si="16"/>
        <v>0.66953000909572224</v>
      </c>
      <c r="R22" s="18">
        <f t="shared" si="16"/>
        <v>0.58743573296491836</v>
      </c>
      <c r="S22" s="402">
        <f t="shared" si="16"/>
        <v>0.4560396134138191</v>
      </c>
      <c r="T22" s="402">
        <f t="shared" si="16"/>
        <v>0.25331961288867766</v>
      </c>
      <c r="U22" s="172">
        <f>J22/J21</f>
        <v>0.13406500365022606</v>
      </c>
      <c r="V22" s="96">
        <f>K22/K21</f>
        <v>0.163893847673974</v>
      </c>
      <c r="W22" s="78">
        <f>L22/L21</f>
        <v>0.12687106700237766</v>
      </c>
      <c r="Y22" s="107">
        <f t="shared" si="2"/>
        <v>1.2594140867365657E-2</v>
      </c>
      <c r="Z22" s="104">
        <f t="shared" si="3"/>
        <v>-3.702278067159634</v>
      </c>
    </row>
    <row r="23" spans="1:26" ht="20.100000000000001" customHeight="1" thickBot="1" x14ac:dyDescent="0.3">
      <c r="A23" s="24"/>
      <c r="B23" t="s">
        <v>86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35">
        <v>222060.92</v>
      </c>
      <c r="J23" s="12">
        <v>354628.23899999994</v>
      </c>
      <c r="K23" s="11">
        <v>148583.36999999997</v>
      </c>
      <c r="L23" s="161">
        <v>202965.69200000004</v>
      </c>
      <c r="N23" s="77">
        <f t="shared" ref="N23:T23" si="17">C23/C21</f>
        <v>0.26157174543336348</v>
      </c>
      <c r="O23" s="37">
        <f t="shared" si="17"/>
        <v>0.32184122055730674</v>
      </c>
      <c r="P23" s="18">
        <f t="shared" si="17"/>
        <v>0.2794934229779315</v>
      </c>
      <c r="Q23" s="18">
        <f t="shared" si="17"/>
        <v>0.3304699909042777</v>
      </c>
      <c r="R23" s="18">
        <f t="shared" si="17"/>
        <v>0.41256426703508164</v>
      </c>
      <c r="S23" s="402">
        <f t="shared" si="17"/>
        <v>0.54396038658618096</v>
      </c>
      <c r="T23" s="402">
        <f t="shared" si="17"/>
        <v>0.74668038711132234</v>
      </c>
      <c r="U23" s="172">
        <f>J23/J21</f>
        <v>0.865934996349774</v>
      </c>
      <c r="V23" s="96">
        <f>K23/K21</f>
        <v>0.83610615232602592</v>
      </c>
      <c r="W23" s="78">
        <f>L23/L21</f>
        <v>0.87312893299762229</v>
      </c>
      <c r="Y23" s="105">
        <f t="shared" si="2"/>
        <v>0.36600544192799023</v>
      </c>
      <c r="Z23" s="104">
        <f t="shared" si="3"/>
        <v>3.7022780671596367</v>
      </c>
    </row>
    <row r="24" spans="1:26" ht="20.100000000000001" customHeight="1" thickBot="1" x14ac:dyDescent="0.3">
      <c r="A24" s="5" t="s">
        <v>19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36">
        <v>6085606.3949999996</v>
      </c>
      <c r="J24" s="15">
        <v>5520557.498999997</v>
      </c>
      <c r="K24" s="416">
        <v>2489084.0920000006</v>
      </c>
      <c r="L24" s="417">
        <v>2607468.3339999998</v>
      </c>
      <c r="N24" s="134">
        <f t="shared" ref="N24:T24" si="18">C24/C45</f>
        <v>5.6896455192564255E-2</v>
      </c>
      <c r="O24" s="259">
        <f t="shared" si="18"/>
        <v>5.3257762923004374E-2</v>
      </c>
      <c r="P24" s="21">
        <f t="shared" si="18"/>
        <v>5.6322907840219039E-2</v>
      </c>
      <c r="Q24" s="21">
        <f t="shared" si="18"/>
        <v>5.2866996880643641E-2</v>
      </c>
      <c r="R24" s="21">
        <f t="shared" si="18"/>
        <v>4.8513199131863062E-2</v>
      </c>
      <c r="S24" s="408">
        <f t="shared" si="18"/>
        <v>4.5764125910310954E-2</v>
      </c>
      <c r="T24" s="408">
        <f t="shared" si="18"/>
        <v>4.8868300977982879E-2</v>
      </c>
      <c r="U24" s="27">
        <f>J24/J45</f>
        <v>4.4645409747119821E-2</v>
      </c>
      <c r="V24" s="20">
        <f>K24/K45</f>
        <v>4.4674326414730008E-2</v>
      </c>
      <c r="W24" s="234">
        <f>L24/L45</f>
        <v>4.3308103321460859E-2</v>
      </c>
      <c r="Y24" s="102">
        <f t="shared" si="2"/>
        <v>4.7561367002621591E-2</v>
      </c>
      <c r="Z24" s="101">
        <f t="shared" si="3"/>
        <v>-0.13662230932691491</v>
      </c>
    </row>
    <row r="25" spans="1:26" ht="20.100000000000001" customHeight="1" x14ac:dyDescent="0.25">
      <c r="A25" s="24"/>
      <c r="B25" t="s">
        <v>85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35">
        <v>1653484.6700000006</v>
      </c>
      <c r="J25" s="12">
        <v>1258520.0070000002</v>
      </c>
      <c r="K25" s="11">
        <v>595915.20899999992</v>
      </c>
      <c r="L25" s="161">
        <v>506070.74900000001</v>
      </c>
      <c r="N25" s="77">
        <f t="shared" ref="N25:T25" si="19">C25/C24</f>
        <v>0.2555388612795354</v>
      </c>
      <c r="O25" s="37">
        <f t="shared" si="19"/>
        <v>0.28271053923129097</v>
      </c>
      <c r="P25" s="18">
        <f t="shared" si="19"/>
        <v>0.41670418796279801</v>
      </c>
      <c r="Q25" s="18">
        <f t="shared" si="19"/>
        <v>0.40005862812613763</v>
      </c>
      <c r="R25" s="18">
        <f t="shared" si="19"/>
        <v>0.32639569323861128</v>
      </c>
      <c r="S25" s="402">
        <f t="shared" si="19"/>
        <v>0.29136090451569041</v>
      </c>
      <c r="T25" s="402">
        <f t="shared" si="19"/>
        <v>0.27170417583340939</v>
      </c>
      <c r="U25" s="172">
        <f>J25/J24</f>
        <v>0.22796973081576827</v>
      </c>
      <c r="V25" s="96">
        <f>K25/K24</f>
        <v>0.23941144090522745</v>
      </c>
      <c r="W25" s="78">
        <f>L25/L24</f>
        <v>0.19408509871475971</v>
      </c>
      <c r="Y25" s="107">
        <f t="shared" si="2"/>
        <v>-0.1507671874170943</v>
      </c>
      <c r="Z25" s="104">
        <f t="shared" si="3"/>
        <v>-4.5326342190467743</v>
      </c>
    </row>
    <row r="26" spans="1:26" ht="20.100000000000001" customHeight="1" thickBot="1" x14ac:dyDescent="0.3">
      <c r="A26" s="24"/>
      <c r="B26" t="s">
        <v>86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35">
        <v>4432121.7249999987</v>
      </c>
      <c r="J26" s="12">
        <v>4262037.4919999968</v>
      </c>
      <c r="K26" s="11">
        <v>1893168.8830000006</v>
      </c>
      <c r="L26" s="161">
        <v>2101397.585</v>
      </c>
      <c r="N26" s="77">
        <f t="shared" ref="N26:T26" si="20">C26/C24</f>
        <v>0.7444611387204646</v>
      </c>
      <c r="O26" s="37">
        <f t="shared" si="20"/>
        <v>0.71728946076870903</v>
      </c>
      <c r="P26" s="18">
        <f t="shared" si="20"/>
        <v>0.58329581203720204</v>
      </c>
      <c r="Q26" s="18">
        <f t="shared" si="20"/>
        <v>0.59994137187386243</v>
      </c>
      <c r="R26" s="18">
        <f t="shared" si="20"/>
        <v>0.67360430676138872</v>
      </c>
      <c r="S26" s="402">
        <f t="shared" si="20"/>
        <v>0.70863909548430959</v>
      </c>
      <c r="T26" s="402">
        <f t="shared" si="20"/>
        <v>0.72829582416659056</v>
      </c>
      <c r="U26" s="172">
        <f>J26/J24</f>
        <v>0.77203026918423179</v>
      </c>
      <c r="V26" s="96">
        <f>K26/K24</f>
        <v>0.76058855909477252</v>
      </c>
      <c r="W26" s="78">
        <f>L26/L24</f>
        <v>0.80591490128524035</v>
      </c>
      <c r="Y26" s="105">
        <f t="shared" si="2"/>
        <v>0.10998950166032244</v>
      </c>
      <c r="Z26" s="104">
        <f t="shared" si="3"/>
        <v>4.5326342190467823</v>
      </c>
    </row>
    <row r="27" spans="1:26" ht="20.100000000000001" customHeight="1" thickBot="1" x14ac:dyDescent="0.3">
      <c r="A27" s="5" t="s">
        <v>84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36">
        <v>1222399.6189999995</v>
      </c>
      <c r="J27" s="15">
        <v>1348935.9249999998</v>
      </c>
      <c r="K27" s="416">
        <v>655390.10200000019</v>
      </c>
      <c r="L27" s="417">
        <v>672316.56800000009</v>
      </c>
      <c r="N27" s="134">
        <f t="shared" ref="N27:T27" si="21">C27/C45</f>
        <v>3.3950660372306972E-3</v>
      </c>
      <c r="O27" s="259">
        <f t="shared" si="21"/>
        <v>3.6965486336819073E-3</v>
      </c>
      <c r="P27" s="21">
        <f t="shared" si="21"/>
        <v>6.6945530140097107E-3</v>
      </c>
      <c r="Q27" s="21">
        <f t="shared" si="21"/>
        <v>7.2524844799631465E-3</v>
      </c>
      <c r="R27" s="21">
        <f t="shared" si="21"/>
        <v>7.5680671426796176E-3</v>
      </c>
      <c r="S27" s="408">
        <f t="shared" si="21"/>
        <v>8.5328986441879015E-3</v>
      </c>
      <c r="T27" s="408">
        <f t="shared" si="21"/>
        <v>9.8160460304734486E-3</v>
      </c>
      <c r="U27" s="27">
        <f>J27/J45</f>
        <v>1.0909006401100636E-2</v>
      </c>
      <c r="V27" s="20">
        <f>K27/K45</f>
        <v>1.1763006095228056E-2</v>
      </c>
      <c r="W27" s="234">
        <f>L27/L45</f>
        <v>1.1166676508399725E-2</v>
      </c>
      <c r="Y27" s="102">
        <f t="shared" si="2"/>
        <v>2.5826551161433155E-2</v>
      </c>
      <c r="Z27" s="101">
        <f t="shared" si="3"/>
        <v>-5.9632958682833033E-2</v>
      </c>
    </row>
    <row r="28" spans="1:26" ht="20.100000000000001" customHeight="1" x14ac:dyDescent="0.25">
      <c r="A28" s="24"/>
      <c r="B28" t="s">
        <v>85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35">
        <v>355109.56300000008</v>
      </c>
      <c r="J28" s="12">
        <v>393212.58200000011</v>
      </c>
      <c r="K28" s="11">
        <v>210746.45</v>
      </c>
      <c r="L28" s="161">
        <v>134282.01100000003</v>
      </c>
      <c r="N28" s="77">
        <f t="shared" ref="N28:T28" si="22">C28/C27</f>
        <v>0.2792801256156644</v>
      </c>
      <c r="O28" s="37">
        <f t="shared" si="22"/>
        <v>0.21939146471236862</v>
      </c>
      <c r="P28" s="18">
        <f t="shared" si="22"/>
        <v>0.59465797352346128</v>
      </c>
      <c r="Q28" s="18">
        <f t="shared" si="22"/>
        <v>0.40791464112333414</v>
      </c>
      <c r="R28" s="18">
        <f t="shared" si="22"/>
        <v>0.31183772790858971</v>
      </c>
      <c r="S28" s="402">
        <f t="shared" si="22"/>
        <v>0.34594653801536446</v>
      </c>
      <c r="T28" s="402">
        <f t="shared" si="22"/>
        <v>0.29050202362669442</v>
      </c>
      <c r="U28" s="172">
        <f>J28/J27</f>
        <v>0.29149833932994273</v>
      </c>
      <c r="V28" s="96">
        <f>K28/K27</f>
        <v>0.32155879278140204</v>
      </c>
      <c r="W28" s="78">
        <f>L28/L27</f>
        <v>0.19973033150062131</v>
      </c>
      <c r="Y28" s="107">
        <f t="shared" si="2"/>
        <v>-0.36282670004643008</v>
      </c>
      <c r="Z28" s="104">
        <f t="shared" si="3"/>
        <v>-12.182846128078072</v>
      </c>
    </row>
    <row r="29" spans="1:26" ht="20.100000000000001" customHeight="1" thickBot="1" x14ac:dyDescent="0.3">
      <c r="A29" s="24"/>
      <c r="B29" t="s">
        <v>86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35">
        <v>867290.05599999952</v>
      </c>
      <c r="J29" s="12">
        <v>955723.34299999964</v>
      </c>
      <c r="K29" s="11">
        <v>444643.65200000012</v>
      </c>
      <c r="L29" s="161">
        <v>538034.55700000003</v>
      </c>
      <c r="N29" s="77">
        <f t="shared" ref="N29:T29" si="23">C29/C27</f>
        <v>0.7207198743843356</v>
      </c>
      <c r="O29" s="37">
        <f t="shared" si="23"/>
        <v>0.78060853528763141</v>
      </c>
      <c r="P29" s="18">
        <f t="shared" si="23"/>
        <v>0.40534202647653877</v>
      </c>
      <c r="Q29" s="18">
        <f t="shared" si="23"/>
        <v>0.5920853588766658</v>
      </c>
      <c r="R29" s="18">
        <f t="shared" si="23"/>
        <v>0.68816227209141034</v>
      </c>
      <c r="S29" s="402">
        <f t="shared" si="23"/>
        <v>0.65405346198463554</v>
      </c>
      <c r="T29" s="402">
        <f t="shared" si="23"/>
        <v>0.70949797637330569</v>
      </c>
      <c r="U29" s="172">
        <f>J29/J27</f>
        <v>0.70850166067005727</v>
      </c>
      <c r="V29" s="96">
        <f>K29/K27</f>
        <v>0.67844120721859791</v>
      </c>
      <c r="W29" s="78">
        <f>L29/L27</f>
        <v>0.80026966849937864</v>
      </c>
      <c r="Y29" s="105">
        <f t="shared" si="2"/>
        <v>0.21003539481544176</v>
      </c>
      <c r="Z29" s="104">
        <f t="shared" si="3"/>
        <v>12.182846128078072</v>
      </c>
    </row>
    <row r="30" spans="1:26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36">
        <v>5592053.0560000017</v>
      </c>
      <c r="J30" s="15">
        <v>5079454.8950000014</v>
      </c>
      <c r="K30" s="416">
        <v>2398810.3519999986</v>
      </c>
      <c r="L30" s="417">
        <v>2302709.8730000011</v>
      </c>
      <c r="N30" s="134">
        <f t="shared" ref="N30:T30" si="24">C30/C45</f>
        <v>3.5499551893019163E-2</v>
      </c>
      <c r="O30" s="259">
        <f t="shared" si="24"/>
        <v>4.2780547730472317E-2</v>
      </c>
      <c r="P30" s="21">
        <f t="shared" si="24"/>
        <v>4.7627953032615515E-2</v>
      </c>
      <c r="Q30" s="21">
        <f t="shared" si="24"/>
        <v>4.2456392312984585E-2</v>
      </c>
      <c r="R30" s="21">
        <f t="shared" si="24"/>
        <v>4.1039284662453906E-2</v>
      </c>
      <c r="S30" s="408">
        <f t="shared" si="24"/>
        <v>4.3890399878327824E-2</v>
      </c>
      <c r="T30" s="408">
        <f t="shared" si="24"/>
        <v>4.4904996164389151E-2</v>
      </c>
      <c r="U30" s="27">
        <f>J30/J45</f>
        <v>4.1078160153275617E-2</v>
      </c>
      <c r="V30" s="20">
        <f>K30/K45</f>
        <v>4.3054084438815851E-2</v>
      </c>
      <c r="W30" s="234">
        <f>L30/L45</f>
        <v>3.8246292696581627E-2</v>
      </c>
      <c r="Y30" s="102">
        <f t="shared" si="2"/>
        <v>-4.0061724312584403E-2</v>
      </c>
      <c r="Z30" s="101">
        <f t="shared" si="3"/>
        <v>-0.48077917422342242</v>
      </c>
    </row>
    <row r="31" spans="1:26" ht="20.100000000000001" customHeight="1" x14ac:dyDescent="0.25">
      <c r="A31" s="24"/>
      <c r="B31" t="s">
        <v>85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35">
        <v>5163669.7360000014</v>
      </c>
      <c r="J31" s="12">
        <v>4670208.8690000009</v>
      </c>
      <c r="K31" s="11">
        <v>2172877.1479999986</v>
      </c>
      <c r="L31" s="161">
        <v>2154361.077000001</v>
      </c>
      <c r="N31" s="77">
        <f t="shared" ref="N31:T31" si="25">C31/C30</f>
        <v>0.93137884819904193</v>
      </c>
      <c r="O31" s="37">
        <f t="shared" si="25"/>
        <v>0.95736534898612058</v>
      </c>
      <c r="P31" s="18">
        <f t="shared" si="25"/>
        <v>0.95488130412782402</v>
      </c>
      <c r="Q31" s="18">
        <f t="shared" si="25"/>
        <v>0.93237891083550251</v>
      </c>
      <c r="R31" s="18">
        <f t="shared" si="25"/>
        <v>0.96573601970118705</v>
      </c>
      <c r="S31" s="402">
        <f t="shared" si="25"/>
        <v>0.94100808307873263</v>
      </c>
      <c r="T31" s="402">
        <f t="shared" si="25"/>
        <v>0.92339426759544674</v>
      </c>
      <c r="U31" s="172">
        <f>J31/J30</f>
        <v>0.9194311132868126</v>
      </c>
      <c r="V31" s="96">
        <f>K31/K30</f>
        <v>0.90581447849279584</v>
      </c>
      <c r="W31" s="78">
        <f>L31/L30</f>
        <v>0.93557642769528349</v>
      </c>
      <c r="Y31" s="107">
        <f t="shared" si="2"/>
        <v>-8.5214532340406757E-3</v>
      </c>
      <c r="Z31" s="104">
        <f t="shared" si="3"/>
        <v>2.9761949202487648</v>
      </c>
    </row>
    <row r="32" spans="1:26" ht="20.100000000000001" customHeight="1" thickBot="1" x14ac:dyDescent="0.3">
      <c r="A32" s="24"/>
      <c r="B32" t="s">
        <v>86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35">
        <v>428383.31999999989</v>
      </c>
      <c r="J32" s="12">
        <v>409246.02600000036</v>
      </c>
      <c r="K32" s="11">
        <v>225933.204</v>
      </c>
      <c r="L32" s="161">
        <v>148348.79600000009</v>
      </c>
      <c r="N32" s="77">
        <f t="shared" ref="N32:T32" si="26">C32/C30</f>
        <v>6.8621151800958055E-2</v>
      </c>
      <c r="O32" s="37">
        <f t="shared" si="26"/>
        <v>4.2634651013879393E-2</v>
      </c>
      <c r="P32" s="18">
        <f t="shared" si="26"/>
        <v>4.5118695872175978E-2</v>
      </c>
      <c r="Q32" s="18">
        <f t="shared" si="26"/>
        <v>6.7621089164497522E-2</v>
      </c>
      <c r="R32" s="18">
        <f t="shared" si="26"/>
        <v>3.4263980298812897E-2</v>
      </c>
      <c r="S32" s="402">
        <f t="shared" si="26"/>
        <v>5.8991916921267318E-2</v>
      </c>
      <c r="T32" s="402">
        <f t="shared" si="26"/>
        <v>7.6605732404553165E-2</v>
      </c>
      <c r="U32" s="172">
        <f>J32/J30</f>
        <v>8.0568886713187404E-2</v>
      </c>
      <c r="V32" s="96">
        <f>K32/K30</f>
        <v>9.4185521507204217E-2</v>
      </c>
      <c r="W32" s="78">
        <f>L32/L30</f>
        <v>6.4423572304716487E-2</v>
      </c>
      <c r="Y32" s="105">
        <f t="shared" si="2"/>
        <v>-0.34339533378192572</v>
      </c>
      <c r="Z32" s="104">
        <f t="shared" si="3"/>
        <v>-2.9761949202487732</v>
      </c>
    </row>
    <row r="33" spans="1:26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36">
        <v>9368533.6469999943</v>
      </c>
      <c r="J33" s="15">
        <v>8176105.8350000009</v>
      </c>
      <c r="K33" s="416">
        <v>3965785.3739999984</v>
      </c>
      <c r="L33" s="417">
        <v>3960041.5729999994</v>
      </c>
      <c r="N33" s="134">
        <f t="shared" ref="N33:T33" si="27">C33/C45</f>
        <v>4.4154730846575001E-2</v>
      </c>
      <c r="O33" s="259">
        <f t="shared" si="27"/>
        <v>4.6292072249789637E-2</v>
      </c>
      <c r="P33" s="21">
        <f t="shared" si="27"/>
        <v>4.4891972186931396E-2</v>
      </c>
      <c r="Q33" s="21">
        <f t="shared" si="27"/>
        <v>8.213531951282102E-2</v>
      </c>
      <c r="R33" s="21">
        <f t="shared" si="27"/>
        <v>8.0257836513024122E-2</v>
      </c>
      <c r="S33" s="408">
        <f t="shared" si="27"/>
        <v>7.5393093744503717E-2</v>
      </c>
      <c r="T33" s="408">
        <f t="shared" si="27"/>
        <v>7.5230682411552091E-2</v>
      </c>
      <c r="U33" s="27">
        <f>J33/J45</f>
        <v>6.6121147222090088E-2</v>
      </c>
      <c r="V33" s="20">
        <f>K33/K45</f>
        <v>7.1178306453471965E-2</v>
      </c>
      <c r="W33" s="234">
        <f>L33/L45</f>
        <v>6.5773335524144605E-2</v>
      </c>
      <c r="Y33" s="102">
        <f t="shared" si="2"/>
        <v>-1.4483388429580326E-3</v>
      </c>
      <c r="Z33" s="101">
        <f t="shared" si="3"/>
        <v>-0.54049709293273596</v>
      </c>
    </row>
    <row r="34" spans="1:26" ht="20.100000000000001" customHeight="1" x14ac:dyDescent="0.25">
      <c r="A34" s="24"/>
      <c r="B34" t="s">
        <v>85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35">
        <v>8943854.8849999942</v>
      </c>
      <c r="J34" s="12">
        <v>7701325.6240000008</v>
      </c>
      <c r="K34" s="11">
        <v>3749129.0959999985</v>
      </c>
      <c r="L34" s="161">
        <v>3736055.4909999995</v>
      </c>
      <c r="N34" s="77">
        <f t="shared" ref="N34:T34" si="28">C34/C33</f>
        <v>0.90439499931481626</v>
      </c>
      <c r="O34" s="37">
        <f t="shared" si="28"/>
        <v>0.91377647047514687</v>
      </c>
      <c r="P34" s="18">
        <f t="shared" si="28"/>
        <v>0.91581095517142619</v>
      </c>
      <c r="Q34" s="18">
        <f t="shared" si="28"/>
        <v>0.94681929951158594</v>
      </c>
      <c r="R34" s="18">
        <f t="shared" si="28"/>
        <v>0.94465793573682388</v>
      </c>
      <c r="S34" s="402">
        <f t="shared" si="28"/>
        <v>0.94589892646019014</v>
      </c>
      <c r="T34" s="402">
        <f t="shared" si="28"/>
        <v>0.95466966571273493</v>
      </c>
      <c r="U34" s="172">
        <f>J34/J33</f>
        <v>0.94193076501436945</v>
      </c>
      <c r="V34" s="96">
        <f>K34/K33</f>
        <v>0.9453686325486963</v>
      </c>
      <c r="W34" s="78">
        <f>L34/L33</f>
        <v>0.94343845187708086</v>
      </c>
      <c r="Y34" s="107">
        <f t="shared" si="2"/>
        <v>-3.4871045155386816E-3</v>
      </c>
      <c r="Z34" s="104">
        <f t="shared" si="3"/>
        <v>-0.19301806716154335</v>
      </c>
    </row>
    <row r="35" spans="1:26" ht="20.100000000000001" customHeight="1" thickBot="1" x14ac:dyDescent="0.3">
      <c r="A35" s="24"/>
      <c r="B35" t="s">
        <v>86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35">
        <v>424678.76199999976</v>
      </c>
      <c r="J35" s="12">
        <v>474780.21100000013</v>
      </c>
      <c r="K35" s="11">
        <v>216656.27800000002</v>
      </c>
      <c r="L35" s="161">
        <v>223986.08200000008</v>
      </c>
      <c r="N35" s="77">
        <f t="shared" ref="N35:T35" si="29">C35/C33</f>
        <v>9.5605000685183683E-2</v>
      </c>
      <c r="O35" s="37">
        <f t="shared" si="29"/>
        <v>8.6223529524853168E-2</v>
      </c>
      <c r="P35" s="18">
        <f t="shared" si="29"/>
        <v>8.4189044828573867E-2</v>
      </c>
      <c r="Q35" s="18">
        <f t="shared" si="29"/>
        <v>5.3180700488414029E-2</v>
      </c>
      <c r="R35" s="18">
        <f t="shared" si="29"/>
        <v>5.5342064263176068E-2</v>
      </c>
      <c r="S35" s="402">
        <f t="shared" si="29"/>
        <v>5.4101073539809821E-2</v>
      </c>
      <c r="T35" s="402">
        <f t="shared" si="29"/>
        <v>4.533033428726501E-2</v>
      </c>
      <c r="U35" s="172">
        <f>J35/J33</f>
        <v>5.8069234985630547E-2</v>
      </c>
      <c r="V35" s="96">
        <f>K35/K33</f>
        <v>5.4631367451303758E-2</v>
      </c>
      <c r="W35" s="78">
        <f>L35/L33</f>
        <v>5.6561548122919192E-2</v>
      </c>
      <c r="Y35" s="105">
        <f t="shared" si="2"/>
        <v>3.3831486757102236E-2</v>
      </c>
      <c r="Z35" s="104">
        <f t="shared" si="3"/>
        <v>0.19301806716154335</v>
      </c>
    </row>
    <row r="36" spans="1:26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36">
        <v>21683586.282999996</v>
      </c>
      <c r="J36" s="15">
        <v>21801642.343999997</v>
      </c>
      <c r="K36" s="416">
        <v>10392872.552999999</v>
      </c>
      <c r="L36" s="417">
        <v>10076034.322000001</v>
      </c>
      <c r="N36" s="134">
        <f t="shared" ref="N36:T36" si="30">C36/C45</f>
        <v>0.12796268298764862</v>
      </c>
      <c r="O36" s="259">
        <f t="shared" si="30"/>
        <v>0.13180672033926391</v>
      </c>
      <c r="P36" s="21">
        <f t="shared" si="30"/>
        <v>0.15312082105732044</v>
      </c>
      <c r="Q36" s="21">
        <f t="shared" si="30"/>
        <v>0.16116687643620908</v>
      </c>
      <c r="R36" s="21">
        <f t="shared" si="30"/>
        <v>0.1820443672520437</v>
      </c>
      <c r="S36" s="408">
        <f t="shared" si="30"/>
        <v>0.18513367370954847</v>
      </c>
      <c r="T36" s="408">
        <f t="shared" si="30"/>
        <v>0.17412233916907882</v>
      </c>
      <c r="U36" s="27">
        <f>J36/J45</f>
        <v>0.17631249303794966</v>
      </c>
      <c r="V36" s="20">
        <f>K36/K45</f>
        <v>0.18653230009852564</v>
      </c>
      <c r="W36" s="234">
        <f>L36/L45</f>
        <v>0.16735541129979523</v>
      </c>
      <c r="Y36" s="102">
        <f t="shared" si="2"/>
        <v>-3.0486107607327527E-2</v>
      </c>
      <c r="Z36" s="101">
        <f t="shared" si="3"/>
        <v>-1.9176888798730418</v>
      </c>
    </row>
    <row r="37" spans="1:26" ht="20.100000000000001" customHeight="1" x14ac:dyDescent="0.25">
      <c r="A37" s="24"/>
      <c r="B37" t="s">
        <v>85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35">
        <v>18955361.884999994</v>
      </c>
      <c r="J37" s="12">
        <v>19115961.244999997</v>
      </c>
      <c r="K37" s="11">
        <v>9150054.8540000003</v>
      </c>
      <c r="L37" s="161">
        <v>8898108.1919999998</v>
      </c>
      <c r="N37" s="77">
        <f t="shared" ref="N37:T37" si="31">C37/C36</f>
        <v>0.87900385016234917</v>
      </c>
      <c r="O37" s="37">
        <f t="shared" si="31"/>
        <v>0.87360987745348762</v>
      </c>
      <c r="P37" s="18">
        <f t="shared" si="31"/>
        <v>0.8816848418138078</v>
      </c>
      <c r="Q37" s="18">
        <f t="shared" si="31"/>
        <v>0.87325943534859196</v>
      </c>
      <c r="R37" s="18">
        <f t="shared" si="31"/>
        <v>0.87302808830895917</v>
      </c>
      <c r="S37" s="402">
        <f t="shared" si="31"/>
        <v>0.87144903851224331</v>
      </c>
      <c r="T37" s="402">
        <f t="shared" si="31"/>
        <v>0.87418020421562193</v>
      </c>
      <c r="U37" s="172">
        <f>J37/J36</f>
        <v>0.87681289984379907</v>
      </c>
      <c r="V37" s="96">
        <f>K37/K36</f>
        <v>0.88041634373345146</v>
      </c>
      <c r="W37" s="78">
        <f>L37/L36</f>
        <v>0.8830962566862125</v>
      </c>
      <c r="Y37" s="107">
        <f t="shared" si="2"/>
        <v>-2.7534989245431737E-2</v>
      </c>
      <c r="Z37" s="104">
        <f t="shared" si="3"/>
        <v>0.26799129527610432</v>
      </c>
    </row>
    <row r="38" spans="1:26" ht="20.100000000000001" customHeight="1" thickBot="1" x14ac:dyDescent="0.3">
      <c r="A38" s="24"/>
      <c r="B38" t="s">
        <v>86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35">
        <v>2728224.3980000005</v>
      </c>
      <c r="J38" s="12">
        <v>2685681.0990000004</v>
      </c>
      <c r="K38" s="11">
        <v>1242817.6989999998</v>
      </c>
      <c r="L38" s="161">
        <v>1177926.1300000004</v>
      </c>
      <c r="N38" s="77">
        <f t="shared" ref="N38:T38" si="32">C38/C36</f>
        <v>0.12099614983765083</v>
      </c>
      <c r="O38" s="37">
        <f t="shared" si="32"/>
        <v>0.12639012254651241</v>
      </c>
      <c r="P38" s="18">
        <f t="shared" si="32"/>
        <v>0.11831515818619219</v>
      </c>
      <c r="Q38" s="18">
        <f t="shared" si="32"/>
        <v>0.12674056465140801</v>
      </c>
      <c r="R38" s="18">
        <f t="shared" si="32"/>
        <v>0.12697191169104083</v>
      </c>
      <c r="S38" s="402">
        <f t="shared" si="32"/>
        <v>0.12855096148775669</v>
      </c>
      <c r="T38" s="402">
        <f t="shared" si="32"/>
        <v>0.12581979578437805</v>
      </c>
      <c r="U38" s="172">
        <f>J38/J36</f>
        <v>0.123187100156201</v>
      </c>
      <c r="V38" s="96">
        <f>K38/K36</f>
        <v>0.11958365626654864</v>
      </c>
      <c r="W38" s="78">
        <f>L38/L36</f>
        <v>0.11690374331378744</v>
      </c>
      <c r="Y38" s="105">
        <f t="shared" si="2"/>
        <v>-5.2213264304340624E-2</v>
      </c>
      <c r="Z38" s="104">
        <f t="shared" si="3"/>
        <v>-0.26799129527611959</v>
      </c>
    </row>
    <row r="39" spans="1:26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40125383</v>
      </c>
      <c r="I39" s="36">
        <v>42009394.089000016</v>
      </c>
      <c r="J39" s="15">
        <v>43068453.452000022</v>
      </c>
      <c r="K39" s="416">
        <v>19391318.316999998</v>
      </c>
      <c r="L39" s="417">
        <v>21966892.122000005</v>
      </c>
      <c r="N39" s="134">
        <f t="shared" ref="N39:T39" si="33">C39/C45</f>
        <v>0.43675321806131939</v>
      </c>
      <c r="O39" s="259">
        <f t="shared" si="33"/>
        <v>0.40561739262985674</v>
      </c>
      <c r="P39" s="21">
        <f t="shared" si="33"/>
        <v>0.38083730560037787</v>
      </c>
      <c r="Q39" s="21">
        <f t="shared" si="33"/>
        <v>0.36206179684316403</v>
      </c>
      <c r="R39" s="21">
        <f t="shared" si="33"/>
        <v>0.34343969118706069</v>
      </c>
      <c r="S39" s="408">
        <f t="shared" si="33"/>
        <v>0.34093175227476841</v>
      </c>
      <c r="T39" s="408">
        <f t="shared" si="33"/>
        <v>0.3373415204655128</v>
      </c>
      <c r="U39" s="27">
        <f>J39/J45</f>
        <v>0.34829974180825013</v>
      </c>
      <c r="V39" s="20">
        <f>K39/K45</f>
        <v>0.3480372908612806</v>
      </c>
      <c r="W39" s="234">
        <f>L39/L45</f>
        <v>0.36485368633855897</v>
      </c>
      <c r="Y39" s="102">
        <f t="shared" si="2"/>
        <v>0.13282097497940873</v>
      </c>
      <c r="Z39" s="129">
        <f t="shared" si="3"/>
        <v>1.6816395477278367</v>
      </c>
    </row>
    <row r="40" spans="1:26" ht="20.100000000000001" customHeight="1" x14ac:dyDescent="0.25">
      <c r="A40" s="24"/>
      <c r="B40" t="s">
        <v>85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30912107</v>
      </c>
      <c r="I40" s="35">
        <v>32005319.98800002</v>
      </c>
      <c r="J40" s="12">
        <v>32478971.240000024</v>
      </c>
      <c r="K40" s="11">
        <v>14666183.393999996</v>
      </c>
      <c r="L40" s="161">
        <v>16768803.962000005</v>
      </c>
      <c r="N40" s="77">
        <f t="shared" ref="N40:T40" si="34">C40/C39</f>
        <v>0.72489401304913803</v>
      </c>
      <c r="O40" s="37">
        <f t="shared" si="34"/>
        <v>0.74105152099261984</v>
      </c>
      <c r="P40" s="18">
        <f t="shared" si="34"/>
        <v>0.75855294239760374</v>
      </c>
      <c r="Q40" s="18">
        <f t="shared" si="34"/>
        <v>0.76038387905855909</v>
      </c>
      <c r="R40" s="18">
        <f t="shared" si="34"/>
        <v>0.76648171363758644</v>
      </c>
      <c r="S40" s="402">
        <f t="shared" si="34"/>
        <v>0.77038783654725485</v>
      </c>
      <c r="T40" s="402">
        <f t="shared" si="34"/>
        <v>0.76186102375564801</v>
      </c>
      <c r="U40" s="172">
        <f>J40/J39</f>
        <v>0.75412439121358232</v>
      </c>
      <c r="V40" s="96">
        <f>K40/K39</f>
        <v>0.75632729834270385</v>
      </c>
      <c r="W40" s="78">
        <f>L40/L39</f>
        <v>0.76336715584841075</v>
      </c>
      <c r="Y40" s="107">
        <f t="shared" si="2"/>
        <v>0.14336521721528458</v>
      </c>
      <c r="Z40" s="104">
        <f t="shared" si="3"/>
        <v>0.70398575057069035</v>
      </c>
    </row>
    <row r="41" spans="1:26" ht="20.100000000000001" customHeight="1" thickBot="1" x14ac:dyDescent="0.3">
      <c r="A41" s="24"/>
      <c r="B41" t="s">
        <v>86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35">
        <v>10004074.100999998</v>
      </c>
      <c r="J41" s="12">
        <v>10589482.211999997</v>
      </c>
      <c r="K41" s="11">
        <v>4725134.9230000013</v>
      </c>
      <c r="L41" s="161">
        <v>5198088.16</v>
      </c>
      <c r="N41" s="77">
        <f t="shared" ref="N41:T41" si="35">C41/C39</f>
        <v>0.27510598695086197</v>
      </c>
      <c r="O41" s="37">
        <f t="shared" si="35"/>
        <v>0.25894847900738016</v>
      </c>
      <c r="P41" s="18">
        <f t="shared" si="35"/>
        <v>0.24144705760239621</v>
      </c>
      <c r="Q41" s="18">
        <f t="shared" si="35"/>
        <v>0.23961612094144094</v>
      </c>
      <c r="R41" s="18">
        <f t="shared" si="35"/>
        <v>0.23351828636241356</v>
      </c>
      <c r="S41" s="402">
        <f t="shared" si="35"/>
        <v>0.2296121634527451</v>
      </c>
      <c r="T41" s="402">
        <f t="shared" si="35"/>
        <v>0.23813897624435204</v>
      </c>
      <c r="U41" s="172">
        <f>J41/J39</f>
        <v>0.24587560878641768</v>
      </c>
      <c r="V41" s="96">
        <f>K41/K39</f>
        <v>0.2436727016572961</v>
      </c>
      <c r="W41" s="78">
        <f>L41/L39</f>
        <v>0.23663284415158922</v>
      </c>
      <c r="Y41" s="105">
        <f t="shared" si="2"/>
        <v>0.10009306500389188</v>
      </c>
      <c r="Z41" s="104">
        <f t="shared" si="3"/>
        <v>-0.70398575057068757</v>
      </c>
    </row>
    <row r="42" spans="1:26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36">
        <v>302840.86</v>
      </c>
      <c r="J42" s="15">
        <v>328382.1480000001</v>
      </c>
      <c r="K42" s="416">
        <v>124945.45600000001</v>
      </c>
      <c r="L42" s="417">
        <v>183639.31000000003</v>
      </c>
      <c r="N42" s="134">
        <f t="shared" ref="N42:T42" si="36">C42/C45</f>
        <v>2.6077941782142256E-3</v>
      </c>
      <c r="O42" s="259">
        <f t="shared" si="36"/>
        <v>3.5107413484628653E-3</v>
      </c>
      <c r="P42" s="21">
        <f t="shared" si="36"/>
        <v>4.2006404719159935E-3</v>
      </c>
      <c r="Q42" s="21">
        <f t="shared" si="36"/>
        <v>3.3305584765454376E-3</v>
      </c>
      <c r="R42" s="21">
        <f t="shared" si="36"/>
        <v>1.987517293202901E-3</v>
      </c>
      <c r="S42" s="408">
        <f t="shared" si="36"/>
        <v>1.8843383608072846E-3</v>
      </c>
      <c r="T42" s="408">
        <f t="shared" si="36"/>
        <v>2.431855978571085E-3</v>
      </c>
      <c r="U42" s="27">
        <f>J42/J45</f>
        <v>2.655665764509295E-3</v>
      </c>
      <c r="V42" s="20">
        <f>K42/K45</f>
        <v>2.2425333492434229E-3</v>
      </c>
      <c r="W42" s="234">
        <f>L42/L45</f>
        <v>3.0501119065025556E-3</v>
      </c>
      <c r="Y42" s="64">
        <f t="shared" si="2"/>
        <v>0.46975581088759255</v>
      </c>
      <c r="Z42" s="129">
        <f t="shared" si="3"/>
        <v>8.0757855725913263E-2</v>
      </c>
    </row>
    <row r="43" spans="1:26" ht="20.100000000000001" customHeight="1" x14ac:dyDescent="0.25">
      <c r="A43" s="24"/>
      <c r="B43" t="s">
        <v>85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35">
        <v>288748.90999999997</v>
      </c>
      <c r="J43" s="12">
        <v>320047.85400000011</v>
      </c>
      <c r="K43" s="11">
        <v>121855.21900000001</v>
      </c>
      <c r="L43" s="161">
        <v>179562.63100000002</v>
      </c>
      <c r="N43" s="77">
        <f t="shared" ref="N43:T43" si="37">C43/C42</f>
        <v>0.91580587898187105</v>
      </c>
      <c r="O43" s="37">
        <f t="shared" si="37"/>
        <v>0.94487933482052322</v>
      </c>
      <c r="P43" s="18">
        <f t="shared" si="37"/>
        <v>0.95382515356455921</v>
      </c>
      <c r="Q43" s="18">
        <f t="shared" si="37"/>
        <v>0.96027624695475322</v>
      </c>
      <c r="R43" s="18">
        <f t="shared" si="37"/>
        <v>0.94900672330596858</v>
      </c>
      <c r="S43" s="402">
        <f t="shared" si="37"/>
        <v>0.96130294804620919</v>
      </c>
      <c r="T43" s="402">
        <f t="shared" si="37"/>
        <v>0.95346747463337667</v>
      </c>
      <c r="U43" s="172">
        <f>J43/J42</f>
        <v>0.97462013678039527</v>
      </c>
      <c r="V43" s="96">
        <f>K43/K42</f>
        <v>0.97526731184205695</v>
      </c>
      <c r="W43" s="78">
        <f>L43/L42</f>
        <v>0.97780061905046367</v>
      </c>
      <c r="Y43" s="107">
        <f t="shared" si="2"/>
        <v>0.47357357750922435</v>
      </c>
      <c r="Z43" s="104">
        <f t="shared" si="3"/>
        <v>0.2533307208406721</v>
      </c>
    </row>
    <row r="44" spans="1:26" ht="20.100000000000001" customHeight="1" thickBot="1" x14ac:dyDescent="0.3">
      <c r="A44" s="24"/>
      <c r="B44" t="s">
        <v>86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35">
        <v>14091.95</v>
      </c>
      <c r="J44" s="12">
        <v>8334.2940000000017</v>
      </c>
      <c r="K44" s="11">
        <v>3090.2369999999996</v>
      </c>
      <c r="L44" s="161">
        <v>4076.6790000000005</v>
      </c>
      <c r="N44" s="77">
        <f t="shared" ref="N44:T44" si="38">C44/C42</f>
        <v>8.4194121018128953E-2</v>
      </c>
      <c r="O44" s="406">
        <f t="shared" si="38"/>
        <v>5.512066517947678E-2</v>
      </c>
      <c r="P44" s="410">
        <f t="shared" si="38"/>
        <v>4.6174846435440842E-2</v>
      </c>
      <c r="Q44" s="410">
        <f t="shared" si="38"/>
        <v>3.9723753045246765E-2</v>
      </c>
      <c r="R44" s="410">
        <f t="shared" si="38"/>
        <v>5.0993276694031385E-2</v>
      </c>
      <c r="S44" s="409">
        <f t="shared" si="38"/>
        <v>3.8697051953790799E-2</v>
      </c>
      <c r="T44" s="409">
        <f t="shared" si="38"/>
        <v>4.6532525366623251E-2</v>
      </c>
      <c r="U44" s="172">
        <f>J44/J42</f>
        <v>2.5379863219604736E-2</v>
      </c>
      <c r="V44" s="235">
        <f>K44/K42</f>
        <v>2.4732688157943092E-2</v>
      </c>
      <c r="W44" s="78">
        <f>L44/L42</f>
        <v>2.219938094953635E-2</v>
      </c>
      <c r="Y44" s="105">
        <f t="shared" si="2"/>
        <v>0.31921240992195776</v>
      </c>
      <c r="Z44" s="104">
        <f t="shared" si="3"/>
        <v>-0.25333072084067421</v>
      </c>
    </row>
    <row r="45" spans="1:26" ht="20.100000000000001" customHeight="1" thickBot="1" x14ac:dyDescent="0.3">
      <c r="A45" s="74" t="s">
        <v>20</v>
      </c>
      <c r="B45" s="100"/>
      <c r="C45" s="83">
        <f t="shared" ref="C45:L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117693300</v>
      </c>
      <c r="I45" s="84">
        <f t="shared" ref="I45" si="40">I7+I10+I13+I16+I18+I21+I24+I27+I30+I33+I36+I39+I42</f>
        <v>124530754.56300001</v>
      </c>
      <c r="J45" s="84">
        <f t="shared" si="39"/>
        <v>123653417.68100002</v>
      </c>
      <c r="K45" s="190">
        <f t="shared" si="39"/>
        <v>55716208.653999999</v>
      </c>
      <c r="L45" s="188">
        <f t="shared" si="39"/>
        <v>60207400.787</v>
      </c>
      <c r="N45" s="89">
        <f>N7+N10+N13+N16+N18+N21+N24+N27+N30+N33+N36+N39+N42</f>
        <v>1.0000000000000002</v>
      </c>
      <c r="O45" s="407">
        <f t="shared" ref="O45:V45" si="41">O7+O10+O13+O16+O18+O21+O24+O27+O30+O33+O36+O39+O42</f>
        <v>1</v>
      </c>
      <c r="P45" s="407">
        <f t="shared" si="41"/>
        <v>1</v>
      </c>
      <c r="Q45" s="407">
        <f t="shared" si="41"/>
        <v>0.99999999999999989</v>
      </c>
      <c r="R45" s="407">
        <f t="shared" ref="R45:S45" si="42">R7+R10+R13+R16+R18+R21+R24+R27+R30+R33+R36+R39+R42</f>
        <v>1</v>
      </c>
      <c r="S45" s="407">
        <f t="shared" si="42"/>
        <v>0.99999999999999989</v>
      </c>
      <c r="T45" s="407">
        <f t="shared" ref="T45" si="43">T7+T10+T13+T16+T18+T21+T24+T27+T30+T33+T36+T39+T42</f>
        <v>0.99999999999999989</v>
      </c>
      <c r="U45" s="174">
        <f t="shared" si="41"/>
        <v>0.99999999999999989</v>
      </c>
      <c r="V45" s="181">
        <f t="shared" si="41"/>
        <v>0.99999999999999989</v>
      </c>
      <c r="W45" s="404">
        <f>W7+W10+W13+W16+W18+W21+W24+W27+W30+W33+W36+W39+W42</f>
        <v>0.99999999999999989</v>
      </c>
      <c r="Y45" s="93">
        <f t="shared" si="2"/>
        <v>8.0608358707436351E-2</v>
      </c>
      <c r="Z45" s="132">
        <f t="shared" si="3"/>
        <v>0</v>
      </c>
    </row>
    <row r="46" spans="1:26" ht="20.100000000000001" customHeight="1" x14ac:dyDescent="0.25">
      <c r="A46" s="24"/>
      <c r="B46" t="s">
        <v>85</v>
      </c>
      <c r="C46" s="314">
        <f t="shared" si="39"/>
        <v>60940974</v>
      </c>
      <c r="D46" s="315">
        <f t="shared" si="39"/>
        <v>61562776</v>
      </c>
      <c r="E46" s="315">
        <f t="shared" si="39"/>
        <v>65825292</v>
      </c>
      <c r="F46" s="315">
        <f t="shared" si="39"/>
        <v>72491858</v>
      </c>
      <c r="G46" s="315">
        <f t="shared" ref="G46" si="44">G8+G11+G14+G17+G19+G22+G25+G28+G31+G34+G37+G40+G43</f>
        <v>64347328</v>
      </c>
      <c r="H46" s="315">
        <f t="shared" si="39"/>
        <v>67190427</v>
      </c>
      <c r="I46" s="315">
        <f t="shared" ref="I46" si="45">I8+I11+I14+I17+I19+I22+I25+I28+I31+I34+I37+I40+I43</f>
        <v>69543095.828000009</v>
      </c>
      <c r="J46" s="248">
        <f t="shared" si="39"/>
        <v>68180977.936000019</v>
      </c>
      <c r="K46" s="315">
        <f t="shared" si="39"/>
        <v>31660506.160999995</v>
      </c>
      <c r="L46" s="189">
        <f t="shared" si="39"/>
        <v>33387651.052000005</v>
      </c>
      <c r="N46" s="77">
        <f t="shared" ref="N46:T46" si="46">C46/C45</f>
        <v>0.55533566251032418</v>
      </c>
      <c r="O46" s="79">
        <f t="shared" si="46"/>
        <v>0.54788831684586625</v>
      </c>
      <c r="P46" s="79">
        <f t="shared" si="46"/>
        <v>0.57187728413246486</v>
      </c>
      <c r="Q46" s="79">
        <f t="shared" si="46"/>
        <v>0.58179182715390987</v>
      </c>
      <c r="R46" s="79">
        <f t="shared" si="46"/>
        <v>0.57247216753385932</v>
      </c>
      <c r="S46" s="79">
        <f t="shared" si="46"/>
        <v>0.57089423951915697</v>
      </c>
      <c r="T46" s="79">
        <f t="shared" si="46"/>
        <v>0.55844113425666442</v>
      </c>
      <c r="U46" s="79">
        <f>J46/J45</f>
        <v>0.55138773529004026</v>
      </c>
      <c r="V46" s="79">
        <f>K46/K45</f>
        <v>0.56824588258711339</v>
      </c>
      <c r="W46" s="78">
        <f>L46/L45</f>
        <v>0.55454396993681676</v>
      </c>
      <c r="Y46" s="107">
        <f t="shared" si="2"/>
        <v>5.455203028710702E-2</v>
      </c>
      <c r="Z46" s="104">
        <f t="shared" si="3"/>
        <v>-1.3701912650296633</v>
      </c>
    </row>
    <row r="47" spans="1:26" ht="20.100000000000001" customHeight="1" thickBot="1" x14ac:dyDescent="0.3">
      <c r="A47" s="31"/>
      <c r="B47" s="25" t="s">
        <v>86</v>
      </c>
      <c r="C47" s="32">
        <f t="shared" ref="C47:L47" si="47">C9+C12+C15+C20+C23+C26+C29+C32+C35+C38+C41+C44</f>
        <v>48796214</v>
      </c>
      <c r="D47" s="33">
        <f t="shared" si="47"/>
        <v>50800956</v>
      </c>
      <c r="E47" s="33">
        <f t="shared" si="47"/>
        <v>49278584</v>
      </c>
      <c r="F47" s="33">
        <f t="shared" si="47"/>
        <v>52109167</v>
      </c>
      <c r="G47" s="33">
        <f t="shared" ref="G47" si="48">G9+G12+G15+G20+G23+G26+G29+G32+G35+G38+G41+G44</f>
        <v>48055216</v>
      </c>
      <c r="H47" s="33">
        <f t="shared" si="47"/>
        <v>50502873</v>
      </c>
      <c r="I47" s="33">
        <f t="shared" ref="I47" si="49">I9+I12+I15+I20+I23+I26+I29+I32+I35+I38+I41+I44</f>
        <v>54987658.735000007</v>
      </c>
      <c r="J47" s="43">
        <f t="shared" si="47"/>
        <v>55472439.744999997</v>
      </c>
      <c r="K47" s="33">
        <f t="shared" si="47"/>
        <v>24055702.492999993</v>
      </c>
      <c r="L47" s="162">
        <f t="shared" si="47"/>
        <v>26819749.734999996</v>
      </c>
      <c r="N47" s="147">
        <f t="shared" ref="N47:T47" si="50">C47/C45</f>
        <v>0.44466433748967577</v>
      </c>
      <c r="O47" s="80">
        <f t="shared" si="50"/>
        <v>0.45211168315413375</v>
      </c>
      <c r="P47" s="80">
        <f t="shared" si="50"/>
        <v>0.42812271586753514</v>
      </c>
      <c r="Q47" s="80">
        <f t="shared" si="50"/>
        <v>0.41820817284609013</v>
      </c>
      <c r="R47" s="80">
        <f t="shared" si="50"/>
        <v>0.42752783246614062</v>
      </c>
      <c r="S47" s="80">
        <f t="shared" si="50"/>
        <v>0.42910576048084298</v>
      </c>
      <c r="T47" s="80">
        <f t="shared" si="50"/>
        <v>0.44155886574333569</v>
      </c>
      <c r="U47" s="80">
        <f>J47/J45</f>
        <v>0.44861226470995974</v>
      </c>
      <c r="V47" s="80">
        <f>K47/K45</f>
        <v>0.43175411741288638</v>
      </c>
      <c r="W47" s="236">
        <f>L47/L45</f>
        <v>0.44545603006318324</v>
      </c>
      <c r="Y47" s="105">
        <f t="shared" si="2"/>
        <v>0.11490195486098637</v>
      </c>
      <c r="Z47" s="106">
        <f t="shared" si="3"/>
        <v>1.3701912650296855</v>
      </c>
    </row>
    <row r="50" spans="1:26" x14ac:dyDescent="0.25">
      <c r="A50" s="1" t="s">
        <v>22</v>
      </c>
      <c r="N50" s="1" t="s">
        <v>24</v>
      </c>
      <c r="Y50" s="1" t="str">
        <f>Y3</f>
        <v>VARIAÇÃO (JAN-JUN)</v>
      </c>
      <c r="Z50" s="1"/>
    </row>
    <row r="51" spans="1:26" ht="15.75" thickBot="1" x14ac:dyDescent="0.3"/>
    <row r="52" spans="1:26" ht="24" customHeight="1" x14ac:dyDescent="0.25">
      <c r="A52" s="479" t="s">
        <v>28</v>
      </c>
      <c r="B52" s="490"/>
      <c r="C52" s="481">
        <v>2016</v>
      </c>
      <c r="D52" s="460">
        <v>2017</v>
      </c>
      <c r="E52" s="475">
        <v>2018</v>
      </c>
      <c r="F52" s="460">
        <v>2019</v>
      </c>
      <c r="G52" s="460">
        <v>2020</v>
      </c>
      <c r="H52" s="460">
        <v>2021</v>
      </c>
      <c r="I52" s="460">
        <v>2022</v>
      </c>
      <c r="J52" s="471">
        <v>2023</v>
      </c>
      <c r="K52" s="466" t="str">
        <f>K5</f>
        <v>janeiro - jun</v>
      </c>
      <c r="L52" s="467"/>
      <c r="N52" s="498">
        <v>2016</v>
      </c>
      <c r="O52" s="460">
        <v>2017</v>
      </c>
      <c r="P52" s="460">
        <v>2018</v>
      </c>
      <c r="Q52" s="483">
        <v>2019</v>
      </c>
      <c r="R52" s="475">
        <v>2020</v>
      </c>
      <c r="S52" s="475">
        <v>2021</v>
      </c>
      <c r="T52" s="475">
        <v>2022</v>
      </c>
      <c r="U52" s="464">
        <v>2023</v>
      </c>
      <c r="V52" s="466" t="str">
        <f>K52</f>
        <v>janeiro - jun</v>
      </c>
      <c r="W52" s="467"/>
      <c r="Y52" s="495" t="s">
        <v>87</v>
      </c>
      <c r="Z52" s="496"/>
    </row>
    <row r="53" spans="1:26" ht="21.75" customHeight="1" thickBot="1" x14ac:dyDescent="0.3">
      <c r="A53" s="491"/>
      <c r="B53" s="492"/>
      <c r="C53" s="493">
        <v>2016</v>
      </c>
      <c r="D53" s="468">
        <v>2017</v>
      </c>
      <c r="E53" s="489"/>
      <c r="F53" s="468"/>
      <c r="G53" s="468"/>
      <c r="H53" s="468">
        <v>2018</v>
      </c>
      <c r="I53" s="468"/>
      <c r="J53" s="497"/>
      <c r="K53" s="166">
        <v>2023</v>
      </c>
      <c r="L53" s="168">
        <v>2024</v>
      </c>
      <c r="N53" s="499"/>
      <c r="O53" s="468"/>
      <c r="P53" s="468"/>
      <c r="Q53" s="500"/>
      <c r="R53" s="489"/>
      <c r="S53" s="489"/>
      <c r="T53" s="489"/>
      <c r="U53" s="494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36">
        <v>106216601.93000007</v>
      </c>
      <c r="J54" s="15">
        <v>113773377.21000007</v>
      </c>
      <c r="K54" s="14">
        <v>45931244.003999993</v>
      </c>
      <c r="L54" s="160">
        <v>61503891.960000031</v>
      </c>
      <c r="N54" s="134">
        <f t="shared" ref="N54:T54" si="51">C54/C92</f>
        <v>0.1580080019490965</v>
      </c>
      <c r="O54" s="259">
        <f t="shared" si="51"/>
        <v>0.16173285522493666</v>
      </c>
      <c r="P54" s="21">
        <f t="shared" si="51"/>
        <v>0.15611199211573379</v>
      </c>
      <c r="Q54" s="21">
        <f t="shared" si="51"/>
        <v>0.15251053459063599</v>
      </c>
      <c r="R54" s="21">
        <f t="shared" si="51"/>
        <v>0.15473623050843721</v>
      </c>
      <c r="S54" s="408">
        <f t="shared" si="51"/>
        <v>0.14922837895624927</v>
      </c>
      <c r="T54" s="408">
        <f t="shared" si="51"/>
        <v>0.15005691997982376</v>
      </c>
      <c r="U54" s="27">
        <f>J54/J92</f>
        <v>0.14877767528946872</v>
      </c>
      <c r="V54" s="20">
        <f>K54/K92</f>
        <v>0.14071365398894026</v>
      </c>
      <c r="W54" s="234">
        <f>L54/L92</f>
        <v>0.14747209484472942</v>
      </c>
      <c r="Y54" s="102">
        <f>(L54-K54)/K54</f>
        <v>0.33904259058700587</v>
      </c>
      <c r="Z54" s="101">
        <f>(W54-V54)*100</f>
        <v>0.67584408557891662</v>
      </c>
    </row>
    <row r="55" spans="1:26" ht="20.100000000000001" customHeight="1" x14ac:dyDescent="0.25">
      <c r="A55" s="24"/>
      <c r="B55" t="s">
        <v>85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35">
        <v>7211599.1619999968</v>
      </c>
      <c r="J55" s="12">
        <v>8183687.0350000039</v>
      </c>
      <c r="K55" s="11">
        <v>3596378.4480000022</v>
      </c>
      <c r="L55" s="161">
        <v>4361953.3720000004</v>
      </c>
      <c r="N55" s="77">
        <f t="shared" ref="N55:T55" si="52">C55/C54</f>
        <v>3.1646399723148512E-2</v>
      </c>
      <c r="O55" s="37">
        <f t="shared" si="52"/>
        <v>2.4185664573121178E-2</v>
      </c>
      <c r="P55" s="18">
        <f t="shared" si="52"/>
        <v>3.7880204577103484E-2</v>
      </c>
      <c r="Q55" s="18">
        <f t="shared" si="52"/>
        <v>3.8205748615888581E-2</v>
      </c>
      <c r="R55" s="18">
        <f t="shared" si="52"/>
        <v>3.4019568597033457E-2</v>
      </c>
      <c r="S55" s="402">
        <f t="shared" si="52"/>
        <v>5.8220313120559634E-2</v>
      </c>
      <c r="T55" s="402">
        <f t="shared" si="52"/>
        <v>6.7895216293519328E-2</v>
      </c>
      <c r="U55" s="172">
        <f>J55/J54</f>
        <v>7.1929718847096868E-2</v>
      </c>
      <c r="V55" s="96">
        <f>K55/K54</f>
        <v>7.8299173601455385E-2</v>
      </c>
      <c r="W55" s="78">
        <f>L55/L54</f>
        <v>7.0921582894898125E-2</v>
      </c>
      <c r="Y55" s="107">
        <f t="shared" ref="Y55:Y94" si="53">(L55-K55)/K55</f>
        <v>0.21287384936525394</v>
      </c>
      <c r="Z55" s="104">
        <f t="shared" ref="Z55:Z94" si="54">(W55-V55)*100</f>
        <v>-0.73775907065572599</v>
      </c>
    </row>
    <row r="56" spans="1:26" ht="20.100000000000001" customHeight="1" thickBot="1" x14ac:dyDescent="0.3">
      <c r="A56" s="24"/>
      <c r="B56" t="s">
        <v>86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35">
        <v>99005002.768000066</v>
      </c>
      <c r="J56" s="12">
        <v>105589690.17500006</v>
      </c>
      <c r="K56" s="11">
        <v>42334865.555999994</v>
      </c>
      <c r="L56" s="161">
        <v>57141938.588000029</v>
      </c>
      <c r="N56" s="77">
        <f t="shared" ref="N56:T56" si="55">C56/C54</f>
        <v>0.96835360027685147</v>
      </c>
      <c r="O56" s="37">
        <f t="shared" si="55"/>
        <v>0.97581433542687879</v>
      </c>
      <c r="P56" s="18">
        <f t="shared" si="55"/>
        <v>0.9621197954228965</v>
      </c>
      <c r="Q56" s="18">
        <f t="shared" si="55"/>
        <v>0.96179425138411145</v>
      </c>
      <c r="R56" s="18">
        <f t="shared" si="55"/>
        <v>0.96598043140296652</v>
      </c>
      <c r="S56" s="402">
        <f t="shared" si="55"/>
        <v>0.94177968687944036</v>
      </c>
      <c r="T56" s="402">
        <f t="shared" si="55"/>
        <v>0.93210478370648064</v>
      </c>
      <c r="U56" s="172">
        <f>J56/J54</f>
        <v>0.92807028115290302</v>
      </c>
      <c r="V56" s="96">
        <f>K56/K54</f>
        <v>0.92170082639854467</v>
      </c>
      <c r="W56" s="78">
        <f>L56/L54</f>
        <v>0.92907841710510186</v>
      </c>
      <c r="Y56" s="105">
        <f t="shared" si="53"/>
        <v>0.34976071938656417</v>
      </c>
      <c r="Z56" s="104">
        <f t="shared" si="54"/>
        <v>0.73775907065571911</v>
      </c>
    </row>
    <row r="57" spans="1:26" ht="20.100000000000001" customHeight="1" thickBot="1" x14ac:dyDescent="0.3">
      <c r="A57" s="5" t="s">
        <v>17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36">
        <v>2492800.3100000005</v>
      </c>
      <c r="J57" s="15">
        <v>2833871.7980000004</v>
      </c>
      <c r="K57" s="14">
        <v>1181048.3350000002</v>
      </c>
      <c r="L57" s="160">
        <v>1526343.6639999999</v>
      </c>
      <c r="N57" s="134">
        <f t="shared" ref="N57:T57" si="56">C57/C92</f>
        <v>4.7107961053525198E-3</v>
      </c>
      <c r="O57" s="259">
        <f t="shared" si="56"/>
        <v>6.3061223706290968E-3</v>
      </c>
      <c r="P57" s="21">
        <f t="shared" si="56"/>
        <v>3.7587114136593655E-3</v>
      </c>
      <c r="Q57" s="21">
        <f t="shared" si="56"/>
        <v>3.7336847177492213E-3</v>
      </c>
      <c r="R57" s="21">
        <f t="shared" si="56"/>
        <v>3.210158363978555E-3</v>
      </c>
      <c r="S57" s="408">
        <f t="shared" si="56"/>
        <v>3.1708144115636348E-3</v>
      </c>
      <c r="T57" s="408">
        <f t="shared" si="56"/>
        <v>3.5216899227285391E-3</v>
      </c>
      <c r="U57" s="27">
        <f>J57/J92</f>
        <v>3.7057602447417648E-3</v>
      </c>
      <c r="V57" s="20">
        <f>K57/K92</f>
        <v>3.618226119478304E-3</v>
      </c>
      <c r="W57" s="234">
        <f>L57/L92</f>
        <v>3.6598187595908958E-3</v>
      </c>
      <c r="Y57" s="102">
        <f t="shared" si="53"/>
        <v>0.29236341880961175</v>
      </c>
      <c r="Z57" s="101">
        <f t="shared" si="54"/>
        <v>4.1592640112591856E-3</v>
      </c>
    </row>
    <row r="58" spans="1:26" ht="20.100000000000001" customHeight="1" x14ac:dyDescent="0.25">
      <c r="A58" s="24"/>
      <c r="B58" t="s">
        <v>85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35">
        <v>1550243.0990000006</v>
      </c>
      <c r="J58" s="12">
        <v>1734757.4590000003</v>
      </c>
      <c r="K58" s="11">
        <v>750970.00200000009</v>
      </c>
      <c r="L58" s="161">
        <v>915599.36599999992</v>
      </c>
      <c r="N58" s="77">
        <f t="shared" ref="N58:T58" si="57">C58/C57</f>
        <v>0.96740207630242658</v>
      </c>
      <c r="O58" s="37">
        <f t="shared" si="57"/>
        <v>0.94279547851272472</v>
      </c>
      <c r="P58" s="18">
        <f t="shared" si="57"/>
        <v>0.80092530350851365</v>
      </c>
      <c r="Q58" s="18">
        <f t="shared" si="57"/>
        <v>0.66786606684902561</v>
      </c>
      <c r="R58" s="18">
        <f t="shared" si="57"/>
        <v>0.67473212177338016</v>
      </c>
      <c r="S58" s="402">
        <f t="shared" si="57"/>
        <v>0.60583944781499277</v>
      </c>
      <c r="T58" s="402">
        <f t="shared" si="57"/>
        <v>0.62188820050331284</v>
      </c>
      <c r="U58" s="172">
        <f>J58/J57</f>
        <v>0.61215100140532186</v>
      </c>
      <c r="V58" s="96">
        <f>K58/K57</f>
        <v>0.63585035408394186</v>
      </c>
      <c r="W58" s="78">
        <f>L58/L57</f>
        <v>0.59986449159198008</v>
      </c>
      <c r="Y58" s="107">
        <f t="shared" si="53"/>
        <v>0.21922229058624876</v>
      </c>
      <c r="Z58" s="104">
        <f t="shared" si="54"/>
        <v>-3.5985862491961784</v>
      </c>
    </row>
    <row r="59" spans="1:26" ht="20.100000000000001" customHeight="1" thickBot="1" x14ac:dyDescent="0.3">
      <c r="A59" s="24"/>
      <c r="B59" t="s">
        <v>86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35">
        <v>942557.21100000013</v>
      </c>
      <c r="J59" s="12">
        <v>1099114.3390000002</v>
      </c>
      <c r="K59" s="11">
        <v>430078.33300000004</v>
      </c>
      <c r="L59" s="161">
        <v>610744.29799999995</v>
      </c>
      <c r="N59" s="77">
        <f t="shared" ref="N59:T59" si="58">C59/C57</f>
        <v>3.2597923697573444E-2</v>
      </c>
      <c r="O59" s="37">
        <f t="shared" si="58"/>
        <v>5.7204521487275291E-2</v>
      </c>
      <c r="P59" s="18">
        <f t="shared" si="58"/>
        <v>0.1990746964914864</v>
      </c>
      <c r="Q59" s="18">
        <f t="shared" si="58"/>
        <v>0.33213393315097434</v>
      </c>
      <c r="R59" s="18">
        <f t="shared" si="58"/>
        <v>0.32526787822661984</v>
      </c>
      <c r="S59" s="402">
        <f t="shared" si="58"/>
        <v>0.39416055218500723</v>
      </c>
      <c r="T59" s="402">
        <f t="shared" si="58"/>
        <v>0.37811179949668727</v>
      </c>
      <c r="U59" s="172">
        <f>J59/J57</f>
        <v>0.38784899859467814</v>
      </c>
      <c r="V59" s="96">
        <f>K59/K57</f>
        <v>0.36414964591605808</v>
      </c>
      <c r="W59" s="78">
        <f>L59/L57</f>
        <v>0.40013550840801998</v>
      </c>
      <c r="Y59" s="105">
        <f t="shared" si="53"/>
        <v>0.42007688166890261</v>
      </c>
      <c r="Z59" s="104">
        <f t="shared" si="54"/>
        <v>3.5985862491961895</v>
      </c>
    </row>
    <row r="60" spans="1:26" ht="20.100000000000001" customHeight="1" thickBot="1" x14ac:dyDescent="0.3">
      <c r="A60" s="5" t="s">
        <v>14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36">
        <v>150576080.28600007</v>
      </c>
      <c r="J60" s="15">
        <v>160968586.03300014</v>
      </c>
      <c r="K60" s="14">
        <v>68587790.686000004</v>
      </c>
      <c r="L60" s="160">
        <v>93662785.761000022</v>
      </c>
      <c r="N60" s="134">
        <f t="shared" ref="N60:T60" si="59">C60/C92</f>
        <v>0.16044456989200337</v>
      </c>
      <c r="O60" s="259">
        <f t="shared" si="59"/>
        <v>0.18229874216916203</v>
      </c>
      <c r="P60" s="21">
        <f t="shared" si="59"/>
        <v>0.17902589027642132</v>
      </c>
      <c r="Q60" s="21">
        <f t="shared" si="59"/>
        <v>0.18146177871550903</v>
      </c>
      <c r="R60" s="21">
        <f t="shared" si="59"/>
        <v>0.18886533984895315</v>
      </c>
      <c r="S60" s="408">
        <f t="shared" si="59"/>
        <v>0.19909552801882474</v>
      </c>
      <c r="T60" s="408">
        <f t="shared" si="59"/>
        <v>0.21272552896431957</v>
      </c>
      <c r="U60" s="27">
        <f>J60/J92</f>
        <v>0.21049328596811362</v>
      </c>
      <c r="V60" s="20">
        <f>K60/K92</f>
        <v>0.21012360661547008</v>
      </c>
      <c r="W60" s="234">
        <f>L60/L92</f>
        <v>0.22458167743516178</v>
      </c>
      <c r="Y60" s="102">
        <f t="shared" si="53"/>
        <v>0.36558977660900621</v>
      </c>
      <c r="Z60" s="101">
        <f t="shared" si="54"/>
        <v>1.4458070819691693</v>
      </c>
    </row>
    <row r="61" spans="1:26" ht="20.100000000000001" customHeight="1" x14ac:dyDescent="0.25">
      <c r="A61" s="24"/>
      <c r="B61" t="s">
        <v>85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35">
        <v>3334347.3319999999</v>
      </c>
      <c r="J61" s="12">
        <v>3326709.8210000009</v>
      </c>
      <c r="K61" s="11">
        <v>1500201.1340000003</v>
      </c>
      <c r="L61" s="161">
        <v>1470545.4600000004</v>
      </c>
      <c r="N61" s="77">
        <f t="shared" ref="N61:T61" si="60">C61/C60</f>
        <v>7.2127576100207466E-2</v>
      </c>
      <c r="O61" s="37">
        <f t="shared" si="60"/>
        <v>5.0322504942856505E-2</v>
      </c>
      <c r="P61" s="18">
        <f t="shared" si="60"/>
        <v>4.3457992648681262E-2</v>
      </c>
      <c r="Q61" s="18">
        <f t="shared" si="60"/>
        <v>2.3668635236831111E-2</v>
      </c>
      <c r="R61" s="18">
        <f t="shared" si="60"/>
        <v>1.8831228361208235E-2</v>
      </c>
      <c r="S61" s="402">
        <f t="shared" si="60"/>
        <v>2.1989725906497566E-2</v>
      </c>
      <c r="T61" s="402">
        <f t="shared" si="60"/>
        <v>2.2143937640472726E-2</v>
      </c>
      <c r="U61" s="172">
        <f>J61/J60</f>
        <v>2.0666826385105929E-2</v>
      </c>
      <c r="V61" s="96">
        <f>K61/K60</f>
        <v>2.1872714064636263E-2</v>
      </c>
      <c r="W61" s="78">
        <f>L61/L60</f>
        <v>1.5700424112436731E-2</v>
      </c>
      <c r="Y61" s="107">
        <f t="shared" si="53"/>
        <v>-1.9767798682386463E-2</v>
      </c>
      <c r="Z61" s="104">
        <f t="shared" si="54"/>
        <v>-0.61722899521995322</v>
      </c>
    </row>
    <row r="62" spans="1:26" ht="20.100000000000001" customHeight="1" thickBot="1" x14ac:dyDescent="0.3">
      <c r="A62" s="24"/>
      <c r="B62" t="s">
        <v>86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35">
        <v>147241732.95400009</v>
      </c>
      <c r="J62" s="12">
        <v>157641876.21200013</v>
      </c>
      <c r="K62" s="11">
        <v>67087589.552000009</v>
      </c>
      <c r="L62" s="161">
        <v>92192240.301000029</v>
      </c>
      <c r="N62" s="77">
        <f t="shared" ref="N62:T62" si="61">C62/C60</f>
        <v>0.92787242389979252</v>
      </c>
      <c r="O62" s="37">
        <f t="shared" si="61"/>
        <v>0.94967749505714349</v>
      </c>
      <c r="P62" s="18">
        <f t="shared" si="61"/>
        <v>0.95654200735131878</v>
      </c>
      <c r="Q62" s="18">
        <f t="shared" si="61"/>
        <v>0.97633136476316884</v>
      </c>
      <c r="R62" s="18">
        <f t="shared" si="61"/>
        <v>0.98116877163879179</v>
      </c>
      <c r="S62" s="402">
        <f t="shared" si="61"/>
        <v>0.97801027409350239</v>
      </c>
      <c r="T62" s="402">
        <f t="shared" si="61"/>
        <v>0.97785606235952738</v>
      </c>
      <c r="U62" s="172">
        <f>J62/J60</f>
        <v>0.97933317361489403</v>
      </c>
      <c r="V62" s="96">
        <f>K62/K60</f>
        <v>0.9781272859353638</v>
      </c>
      <c r="W62" s="78">
        <f>L62/L60</f>
        <v>0.98429957588756334</v>
      </c>
      <c r="Y62" s="105">
        <f t="shared" si="53"/>
        <v>0.37420707640034151</v>
      </c>
      <c r="Z62" s="104">
        <f t="shared" si="54"/>
        <v>0.61722899521995389</v>
      </c>
    </row>
    <row r="63" spans="1:26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36"/>
      <c r="J63" s="15"/>
      <c r="K63" s="14"/>
      <c r="L63" s="160"/>
      <c r="N63" s="134">
        <f t="shared" ref="N63:T63" si="62">C63/C92</f>
        <v>7.2782120990083816E-4</v>
      </c>
      <c r="O63" s="259">
        <f t="shared" si="62"/>
        <v>4.1053027543554974E-4</v>
      </c>
      <c r="P63" s="21">
        <f t="shared" si="62"/>
        <v>1.0827939249351828E-3</v>
      </c>
      <c r="Q63" s="21">
        <f t="shared" si="62"/>
        <v>9.687254498221301E-4</v>
      </c>
      <c r="R63" s="21">
        <f t="shared" si="62"/>
        <v>3.323128688954052E-4</v>
      </c>
      <c r="S63" s="408">
        <f t="shared" si="62"/>
        <v>0</v>
      </c>
      <c r="T63" s="408">
        <f t="shared" si="62"/>
        <v>0</v>
      </c>
      <c r="U63" s="27">
        <f>J63/J92</f>
        <v>0</v>
      </c>
      <c r="V63" s="20">
        <f>K63/K92</f>
        <v>0</v>
      </c>
      <c r="W63" s="234">
        <f>L63/L92</f>
        <v>0</v>
      </c>
      <c r="Y63" s="102"/>
      <c r="Z63" s="101">
        <f t="shared" si="54"/>
        <v>0</v>
      </c>
    </row>
    <row r="64" spans="1:26" ht="20.100000000000001" customHeight="1" thickBot="1" x14ac:dyDescent="0.3">
      <c r="A64" s="24"/>
      <c r="B64" t="s">
        <v>85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35"/>
      <c r="J64" s="12"/>
      <c r="K64" s="11"/>
      <c r="L64" s="161"/>
      <c r="N64" s="77">
        <f>C64/C63</f>
        <v>1</v>
      </c>
      <c r="O64" s="37">
        <f>D64/D63</f>
        <v>1</v>
      </c>
      <c r="P64" s="18">
        <f>E64/E63</f>
        <v>1</v>
      </c>
      <c r="Q64" s="18">
        <f>F64/F63</f>
        <v>1</v>
      </c>
      <c r="R64" s="18">
        <f t="shared" ref="R64" si="63">G64/G63</f>
        <v>1</v>
      </c>
      <c r="S64" s="402"/>
      <c r="T64" s="402"/>
      <c r="U64" s="172"/>
      <c r="V64" s="96"/>
      <c r="W64" s="78"/>
      <c r="Y64" s="154"/>
      <c r="Z64" s="104"/>
    </row>
    <row r="65" spans="1:26" ht="20.100000000000001" customHeight="1" thickBot="1" x14ac:dyDescent="0.3">
      <c r="A65" s="5" t="s">
        <v>15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36">
        <v>300563.26899999997</v>
      </c>
      <c r="J65" s="15">
        <v>316156.96100000007</v>
      </c>
      <c r="K65" s="14">
        <v>138143.73100000003</v>
      </c>
      <c r="L65" s="160">
        <v>144290.41499999998</v>
      </c>
      <c r="N65" s="134">
        <f t="shared" ref="N65:T65" si="64">C65/C92</f>
        <v>6.506636943817266E-4</v>
      </c>
      <c r="O65" s="259">
        <f t="shared" si="64"/>
        <v>3.185978036786912E-4</v>
      </c>
      <c r="P65" s="21">
        <f t="shared" si="64"/>
        <v>2.8323786649802506E-4</v>
      </c>
      <c r="Q65" s="21">
        <f t="shared" si="64"/>
        <v>3.4967711809419806E-4</v>
      </c>
      <c r="R65" s="21">
        <f t="shared" si="64"/>
        <v>8.3620985580930925E-4</v>
      </c>
      <c r="S65" s="408">
        <f t="shared" si="64"/>
        <v>3.952387079876066E-4</v>
      </c>
      <c r="T65" s="408">
        <f t="shared" si="64"/>
        <v>4.2461910460033875E-4</v>
      </c>
      <c r="U65" s="27">
        <f>J65/J92</f>
        <v>4.1342798146303889E-4</v>
      </c>
      <c r="V65" s="20">
        <f>K65/K92</f>
        <v>4.2321320892119515E-4</v>
      </c>
      <c r="W65" s="234">
        <f>L65/L92</f>
        <v>3.4597501211637718E-4</v>
      </c>
      <c r="Y65" s="102">
        <f t="shared" si="53"/>
        <v>4.4494845734258825E-2</v>
      </c>
      <c r="Z65" s="101">
        <f t="shared" si="54"/>
        <v>-7.7238196804817975E-3</v>
      </c>
    </row>
    <row r="66" spans="1:26" ht="20.100000000000001" customHeight="1" x14ac:dyDescent="0.25">
      <c r="A66" s="24"/>
      <c r="B66" t="s">
        <v>85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35">
        <v>251572.49399999995</v>
      </c>
      <c r="J66" s="12">
        <v>241626.66000000006</v>
      </c>
      <c r="K66" s="11">
        <v>107865.04000000002</v>
      </c>
      <c r="L66" s="161">
        <v>125062.58499999999</v>
      </c>
      <c r="N66" s="77">
        <f t="shared" ref="N66:T66" si="65">C66/C65</f>
        <v>0.93637624281251752</v>
      </c>
      <c r="O66" s="37">
        <f t="shared" si="65"/>
        <v>0.79717814009333765</v>
      </c>
      <c r="P66" s="18">
        <f t="shared" si="65"/>
        <v>0.64494953499699814</v>
      </c>
      <c r="Q66" s="18">
        <f t="shared" si="65"/>
        <v>0.71916223532217372</v>
      </c>
      <c r="R66" s="18">
        <f t="shared" si="65"/>
        <v>0.46598001666755323</v>
      </c>
      <c r="S66" s="402">
        <f t="shared" si="65"/>
        <v>0.70866691389803882</v>
      </c>
      <c r="T66" s="402">
        <f t="shared" si="65"/>
        <v>0.83700345300676104</v>
      </c>
      <c r="U66" s="172">
        <f>J66/J65</f>
        <v>0.76426171113151609</v>
      </c>
      <c r="V66" s="96">
        <f>K66/K65</f>
        <v>0.78081748059924627</v>
      </c>
      <c r="W66" s="78">
        <f>L66/L65</f>
        <v>0.86674215331628235</v>
      </c>
      <c r="Y66" s="107">
        <f t="shared" si="53"/>
        <v>0.15943576343178445</v>
      </c>
      <c r="Z66" s="104">
        <f t="shared" si="54"/>
        <v>8.5924672717036081</v>
      </c>
    </row>
    <row r="67" spans="1:26" ht="20.100000000000001" customHeight="1" thickBot="1" x14ac:dyDescent="0.3">
      <c r="A67" s="24"/>
      <c r="B67" t="s">
        <v>86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35">
        <v>48990.775000000009</v>
      </c>
      <c r="J67" s="12">
        <v>74530.300999999992</v>
      </c>
      <c r="K67" s="11">
        <v>30278.690999999999</v>
      </c>
      <c r="L67" s="161">
        <v>19227.830000000002</v>
      </c>
      <c r="N67" s="77">
        <f t="shared" ref="N67:T67" si="66">C67/C65</f>
        <v>6.3623757187482519E-2</v>
      </c>
      <c r="O67" s="37">
        <f t="shared" si="66"/>
        <v>0.20282185990666241</v>
      </c>
      <c r="P67" s="18">
        <f t="shared" si="66"/>
        <v>0.35505046500300186</v>
      </c>
      <c r="Q67" s="18">
        <f t="shared" si="66"/>
        <v>0.28083776467782628</v>
      </c>
      <c r="R67" s="18">
        <f t="shared" si="66"/>
        <v>0.53401998333244671</v>
      </c>
      <c r="S67" s="402">
        <f t="shared" si="66"/>
        <v>0.29133308610196113</v>
      </c>
      <c r="T67" s="402">
        <f t="shared" si="66"/>
        <v>0.16299654699323893</v>
      </c>
      <c r="U67" s="172">
        <f>J67/J65</f>
        <v>0.23573828886848383</v>
      </c>
      <c r="V67" s="96">
        <f>K67/K65</f>
        <v>0.21918251940075364</v>
      </c>
      <c r="W67" s="78">
        <f>L67/L65</f>
        <v>0.13325784668371773</v>
      </c>
      <c r="Y67" s="105">
        <f t="shared" si="53"/>
        <v>-0.36497155705971562</v>
      </c>
      <c r="Z67" s="104">
        <f t="shared" si="54"/>
        <v>-8.5924672717035904</v>
      </c>
    </row>
    <row r="68" spans="1:26" ht="20.100000000000001" customHeight="1" thickBot="1" x14ac:dyDescent="0.3">
      <c r="A68" s="5" t="s">
        <v>18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36">
        <v>2362705.3439999996</v>
      </c>
      <c r="J68" s="15">
        <v>2853729.3409999995</v>
      </c>
      <c r="K68" s="14">
        <v>1164348.798</v>
      </c>
      <c r="L68" s="160">
        <v>1719450.1349999998</v>
      </c>
      <c r="N68" s="134">
        <f t="shared" ref="N68:T68" si="67">C68/C92</f>
        <v>5.2042999959834111E-3</v>
      </c>
      <c r="O68" s="259">
        <f t="shared" si="67"/>
        <v>4.3943330312502102E-3</v>
      </c>
      <c r="P68" s="21">
        <f t="shared" si="67"/>
        <v>5.5205973123056114E-3</v>
      </c>
      <c r="Q68" s="21">
        <f t="shared" si="67"/>
        <v>4.39209160350506E-3</v>
      </c>
      <c r="R68" s="21">
        <f t="shared" si="67"/>
        <v>3.7245474515222275E-3</v>
      </c>
      <c r="S68" s="408">
        <f t="shared" si="67"/>
        <v>3.5668463387466096E-3</v>
      </c>
      <c r="T68" s="408">
        <f t="shared" si="67"/>
        <v>3.3378989752860162E-3</v>
      </c>
      <c r="U68" s="27">
        <f>J68/J92</f>
        <v>3.7317272957070134E-3</v>
      </c>
      <c r="V68" s="20">
        <f>K68/K92</f>
        <v>3.567065892444416E-3</v>
      </c>
      <c r="W68" s="234">
        <f>L68/L92</f>
        <v>4.1228433731383433E-3</v>
      </c>
      <c r="Y68" s="102">
        <f t="shared" si="53"/>
        <v>0.4767483231429418</v>
      </c>
      <c r="Z68" s="101">
        <f t="shared" si="54"/>
        <v>5.5577748069392731E-2</v>
      </c>
    </row>
    <row r="69" spans="1:26" ht="20.100000000000001" customHeight="1" x14ac:dyDescent="0.25">
      <c r="A69" s="24"/>
      <c r="B69" t="s">
        <v>85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35">
        <v>471247.61100000009</v>
      </c>
      <c r="J69" s="12">
        <v>456969.17600000027</v>
      </c>
      <c r="K69" s="11">
        <v>207345.62000000002</v>
      </c>
      <c r="L69" s="161">
        <v>339516.80099999998</v>
      </c>
      <c r="N69" s="77">
        <f t="shared" ref="N69:T69" si="68">C69/C68</f>
        <v>0.51817556392928621</v>
      </c>
      <c r="O69" s="37">
        <f t="shared" si="68"/>
        <v>0.41243440128158515</v>
      </c>
      <c r="P69" s="18">
        <f t="shared" si="68"/>
        <v>0.42240382042003349</v>
      </c>
      <c r="Q69" s="18">
        <f t="shared" si="68"/>
        <v>0.40428971998105362</v>
      </c>
      <c r="R69" s="18">
        <f t="shared" si="68"/>
        <v>0.38774566761628704</v>
      </c>
      <c r="S69" s="402">
        <f t="shared" si="68"/>
        <v>0.28368179556957346</v>
      </c>
      <c r="T69" s="402">
        <f t="shared" si="68"/>
        <v>0.19945255221803915</v>
      </c>
      <c r="U69" s="172">
        <f>J69/J68</f>
        <v>0.16013052444555581</v>
      </c>
      <c r="V69" s="96">
        <f>K69/K68</f>
        <v>0.1780786138622355</v>
      </c>
      <c r="W69" s="78">
        <f>L69/L68</f>
        <v>0.19745661365166606</v>
      </c>
      <c r="Y69" s="107">
        <f t="shared" si="53"/>
        <v>0.63744380517900467</v>
      </c>
      <c r="Z69" s="104">
        <f t="shared" si="54"/>
        <v>1.9377999789430556</v>
      </c>
    </row>
    <row r="70" spans="1:26" ht="20.100000000000001" customHeight="1" thickBot="1" x14ac:dyDescent="0.3">
      <c r="A70" s="24"/>
      <c r="B70" t="s">
        <v>86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35">
        <v>1891457.7329999995</v>
      </c>
      <c r="J70" s="12">
        <v>2396760.1649999991</v>
      </c>
      <c r="K70" s="11">
        <v>957003.17799999984</v>
      </c>
      <c r="L70" s="161">
        <v>1379933.3339999998</v>
      </c>
      <c r="N70" s="77">
        <f t="shared" ref="N70:T70" si="69">C70/C68</f>
        <v>0.48182443607071379</v>
      </c>
      <c r="O70" s="37">
        <f t="shared" si="69"/>
        <v>0.58756559871841485</v>
      </c>
      <c r="P70" s="18">
        <f t="shared" si="69"/>
        <v>0.57759617957996656</v>
      </c>
      <c r="Q70" s="18">
        <f t="shared" si="69"/>
        <v>0.59571028001894644</v>
      </c>
      <c r="R70" s="18">
        <f t="shared" si="69"/>
        <v>0.61225433238371296</v>
      </c>
      <c r="S70" s="402">
        <f t="shared" si="69"/>
        <v>0.7163182044304266</v>
      </c>
      <c r="T70" s="402">
        <f t="shared" si="69"/>
        <v>0.80054744778196085</v>
      </c>
      <c r="U70" s="172">
        <f>J70/J68</f>
        <v>0.83986947555444413</v>
      </c>
      <c r="V70" s="96">
        <f>K70/K68</f>
        <v>0.82192138613776444</v>
      </c>
      <c r="W70" s="78">
        <f>L70/L68</f>
        <v>0.802543386348334</v>
      </c>
      <c r="Y70" s="105">
        <f t="shared" si="53"/>
        <v>0.44193181979172075</v>
      </c>
      <c r="Z70" s="104">
        <f t="shared" si="54"/>
        <v>-1.9377999789430445</v>
      </c>
    </row>
    <row r="71" spans="1:26" ht="20.100000000000001" customHeight="1" thickBot="1" x14ac:dyDescent="0.3">
      <c r="A71" s="5" t="s">
        <v>19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36">
        <v>33851078.272999987</v>
      </c>
      <c r="J71" s="15">
        <v>36870159.830999985</v>
      </c>
      <c r="K71" s="14">
        <v>15301467.307999998</v>
      </c>
      <c r="L71" s="160">
        <v>18917922.844999995</v>
      </c>
      <c r="N71" s="134">
        <f t="shared" ref="N71:T71" si="70">C71/C92</f>
        <v>6.4535395005953414E-2</v>
      </c>
      <c r="O71" s="259">
        <f t="shared" si="70"/>
        <v>5.3654909283826414E-2</v>
      </c>
      <c r="P71" s="21">
        <f t="shared" si="70"/>
        <v>4.9541932879414698E-2</v>
      </c>
      <c r="Q71" s="21">
        <f t="shared" si="70"/>
        <v>4.7659836758630621E-2</v>
      </c>
      <c r="R71" s="21">
        <f t="shared" si="70"/>
        <v>4.5295017454501811E-2</v>
      </c>
      <c r="S71" s="408">
        <f t="shared" si="70"/>
        <v>4.1745394965099096E-2</v>
      </c>
      <c r="T71" s="408">
        <f t="shared" si="70"/>
        <v>4.7822924583766212E-2</v>
      </c>
      <c r="U71" s="27">
        <f>J71/J92</f>
        <v>4.8213886251107847E-2</v>
      </c>
      <c r="V71" s="20">
        <f>K71/K92</f>
        <v>4.687714045179104E-2</v>
      </c>
      <c r="W71" s="234">
        <f>L71/L92</f>
        <v>4.5360799506436816E-2</v>
      </c>
      <c r="Y71" s="102">
        <f t="shared" si="53"/>
        <v>0.2363469766791072</v>
      </c>
      <c r="Z71" s="101">
        <f t="shared" si="54"/>
        <v>-0.15163409453542234</v>
      </c>
    </row>
    <row r="72" spans="1:26" ht="20.100000000000001" customHeight="1" x14ac:dyDescent="0.25">
      <c r="A72" s="24"/>
      <c r="B72" t="s">
        <v>85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35">
        <v>3614922.3780000005</v>
      </c>
      <c r="J72" s="12">
        <v>3255008.7919999994</v>
      </c>
      <c r="K72" s="11">
        <v>1517360.3959999995</v>
      </c>
      <c r="L72" s="161">
        <v>1223955.2149999999</v>
      </c>
      <c r="N72" s="77">
        <f t="shared" ref="N72:T72" si="71">C72/C71</f>
        <v>0.11130411350278137</v>
      </c>
      <c r="O72" s="37">
        <f t="shared" si="71"/>
        <v>9.3901841620893503E-2</v>
      </c>
      <c r="P72" s="18">
        <f t="shared" si="71"/>
        <v>0.17582924719524223</v>
      </c>
      <c r="Q72" s="18">
        <f t="shared" si="71"/>
        <v>0.1804167929818952</v>
      </c>
      <c r="R72" s="18">
        <f t="shared" si="71"/>
        <v>0.15835469649968692</v>
      </c>
      <c r="S72" s="402">
        <f t="shared" si="71"/>
        <v>0.14214853972911334</v>
      </c>
      <c r="T72" s="402">
        <f t="shared" si="71"/>
        <v>0.10678898760171267</v>
      </c>
      <c r="U72" s="172">
        <f>J72/J71</f>
        <v>8.8283012791911669E-2</v>
      </c>
      <c r="V72" s="96">
        <f>K72/K71</f>
        <v>9.9164371981939586E-2</v>
      </c>
      <c r="W72" s="78">
        <f>L72/L71</f>
        <v>6.4698181984788619E-2</v>
      </c>
      <c r="Y72" s="107">
        <f t="shared" si="53"/>
        <v>-0.19336551934099624</v>
      </c>
      <c r="Z72" s="104">
        <f t="shared" si="54"/>
        <v>-3.4466189997150969</v>
      </c>
    </row>
    <row r="73" spans="1:26" ht="20.100000000000001" customHeight="1" thickBot="1" x14ac:dyDescent="0.3">
      <c r="A73" s="24"/>
      <c r="B73" t="s">
        <v>86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35">
        <v>30236155.894999988</v>
      </c>
      <c r="J73" s="12">
        <v>33615151.038999982</v>
      </c>
      <c r="K73" s="11">
        <v>13784106.911999999</v>
      </c>
      <c r="L73" s="161">
        <v>17693967.629999995</v>
      </c>
      <c r="N73" s="77">
        <f t="shared" ref="N73:T73" si="72">C73/C71</f>
        <v>0.88869588649721865</v>
      </c>
      <c r="O73" s="37">
        <f t="shared" si="72"/>
        <v>0.90609815837910646</v>
      </c>
      <c r="P73" s="18">
        <f t="shared" si="72"/>
        <v>0.82417075280475771</v>
      </c>
      <c r="Q73" s="18">
        <f t="shared" si="72"/>
        <v>0.81958320701810483</v>
      </c>
      <c r="R73" s="18">
        <f t="shared" si="72"/>
        <v>0.84164530350031308</v>
      </c>
      <c r="S73" s="402">
        <f t="shared" si="72"/>
        <v>0.85785146027088666</v>
      </c>
      <c r="T73" s="402">
        <f t="shared" si="72"/>
        <v>0.89321101239828737</v>
      </c>
      <c r="U73" s="172">
        <f>J73/J71</f>
        <v>0.91171698720808825</v>
      </c>
      <c r="V73" s="96">
        <f>K73/K71</f>
        <v>0.90083562801806039</v>
      </c>
      <c r="W73" s="78">
        <f>L73/L71</f>
        <v>0.93530181801521139</v>
      </c>
      <c r="Y73" s="105">
        <f t="shared" si="53"/>
        <v>0.28364991239267001</v>
      </c>
      <c r="Z73" s="104">
        <f t="shared" si="54"/>
        <v>3.4466189997151009</v>
      </c>
    </row>
    <row r="74" spans="1:26" ht="20.100000000000001" customHeight="1" thickBot="1" x14ac:dyDescent="0.3">
      <c r="A74" s="5" t="s">
        <v>84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36">
        <v>6297313.237999999</v>
      </c>
      <c r="J74" s="15">
        <v>8037526.8910000045</v>
      </c>
      <c r="K74" s="14">
        <v>3314890.2310000011</v>
      </c>
      <c r="L74" s="160">
        <v>5276612.3319999976</v>
      </c>
      <c r="N74" s="134">
        <f t="shared" ref="N74:T74" si="73">C74/C92</f>
        <v>3.7473280999106551E-3</v>
      </c>
      <c r="O74" s="259">
        <f t="shared" si="73"/>
        <v>3.9309924735187246E-3</v>
      </c>
      <c r="P74" s="21">
        <f t="shared" si="73"/>
        <v>6.0403100336657266E-3</v>
      </c>
      <c r="Q74" s="21">
        <f t="shared" si="73"/>
        <v>8.1524596155677417E-3</v>
      </c>
      <c r="R74" s="21">
        <f t="shared" si="73"/>
        <v>9.5687698267410189E-3</v>
      </c>
      <c r="S74" s="408">
        <f t="shared" si="73"/>
        <v>8.9312360107388494E-3</v>
      </c>
      <c r="T74" s="408">
        <f t="shared" si="73"/>
        <v>8.8964946295797022E-3</v>
      </c>
      <c r="U74" s="27">
        <f>J74/J92</f>
        <v>1.0510407577269905E-2</v>
      </c>
      <c r="V74" s="20">
        <f>K74/K92</f>
        <v>1.015540351869483E-2</v>
      </c>
      <c r="W74" s="234">
        <f>L74/L92</f>
        <v>1.2652094842870365E-2</v>
      </c>
      <c r="Y74" s="102">
        <f t="shared" si="53"/>
        <v>0.59179096871880577</v>
      </c>
      <c r="Z74" s="101">
        <f t="shared" si="54"/>
        <v>0.24966913241755342</v>
      </c>
    </row>
    <row r="75" spans="1:26" ht="20.100000000000001" customHeight="1" x14ac:dyDescent="0.25">
      <c r="A75" s="24"/>
      <c r="B75" t="s">
        <v>85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35">
        <v>971116.42500000005</v>
      </c>
      <c r="J75" s="12">
        <v>1069725.0719999999</v>
      </c>
      <c r="K75" s="11">
        <v>529722.46400000004</v>
      </c>
      <c r="L75" s="161">
        <v>422330.35499999986</v>
      </c>
      <c r="N75" s="77">
        <f t="shared" ref="N75:T75" si="74">C75/C74</f>
        <v>0.12907491936939169</v>
      </c>
      <c r="O75" s="37">
        <f t="shared" si="74"/>
        <v>0.11909137903855756</v>
      </c>
      <c r="P75" s="18">
        <f t="shared" si="74"/>
        <v>0.39743492021672855</v>
      </c>
      <c r="Q75" s="18">
        <f t="shared" si="74"/>
        <v>0.20361051463059143</v>
      </c>
      <c r="R75" s="18">
        <f t="shared" si="74"/>
        <v>0.16907975450616311</v>
      </c>
      <c r="S75" s="402">
        <f t="shared" si="74"/>
        <v>0.18501201209956208</v>
      </c>
      <c r="T75" s="402">
        <f t="shared" si="74"/>
        <v>0.15421123077378038</v>
      </c>
      <c r="U75" s="172">
        <f>J75/J74</f>
        <v>0.13309132106267926</v>
      </c>
      <c r="V75" s="96">
        <f>K75/K74</f>
        <v>0.15980090654169232</v>
      </c>
      <c r="W75" s="78">
        <f>L75/L74</f>
        <v>8.0038162447291963E-2</v>
      </c>
      <c r="Y75" s="107">
        <f t="shared" si="53"/>
        <v>-0.20273278234996689</v>
      </c>
      <c r="Z75" s="104">
        <f t="shared" si="54"/>
        <v>-7.9762744094400357</v>
      </c>
    </row>
    <row r="76" spans="1:26" ht="20.100000000000001" customHeight="1" thickBot="1" x14ac:dyDescent="0.3">
      <c r="A76" s="24"/>
      <c r="B76" t="s">
        <v>86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35">
        <v>5326196.8129999992</v>
      </c>
      <c r="J76" s="12">
        <v>6967801.8190000048</v>
      </c>
      <c r="K76" s="11">
        <v>2785167.7670000009</v>
      </c>
      <c r="L76" s="161">
        <v>4854281.9769999981</v>
      </c>
      <c r="N76" s="77">
        <f t="shared" ref="N76:T76" si="75">C76/C74</f>
        <v>0.87092508063060825</v>
      </c>
      <c r="O76" s="37">
        <f t="shared" si="75"/>
        <v>0.8809086209614424</v>
      </c>
      <c r="P76" s="18">
        <f t="shared" si="75"/>
        <v>0.60256507978327145</v>
      </c>
      <c r="Q76" s="18">
        <f t="shared" si="75"/>
        <v>0.79638948536940857</v>
      </c>
      <c r="R76" s="18">
        <f t="shared" si="75"/>
        <v>0.83092024549383692</v>
      </c>
      <c r="S76" s="402">
        <f t="shared" si="75"/>
        <v>0.81498798790043792</v>
      </c>
      <c r="T76" s="402">
        <f t="shared" si="75"/>
        <v>0.84578876922621971</v>
      </c>
      <c r="U76" s="172">
        <f>J76/J74</f>
        <v>0.86690867893732071</v>
      </c>
      <c r="V76" s="96">
        <f>K76/K74</f>
        <v>0.84019909345830768</v>
      </c>
      <c r="W76" s="78">
        <f>L76/L74</f>
        <v>0.91996183755270811</v>
      </c>
      <c r="Y76" s="105">
        <f t="shared" si="53"/>
        <v>0.74290469483233701</v>
      </c>
      <c r="Z76" s="104">
        <f t="shared" si="54"/>
        <v>7.9762744094400428</v>
      </c>
    </row>
    <row r="77" spans="1:26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36">
        <v>29513686.684000008</v>
      </c>
      <c r="J77" s="15">
        <v>27903192.412000004</v>
      </c>
      <c r="K77" s="14">
        <v>13550569.778999999</v>
      </c>
      <c r="L77" s="160">
        <v>13379975.805000003</v>
      </c>
      <c r="N77" s="134">
        <f t="shared" ref="N77:T77" si="76">C77/C92</f>
        <v>3.2035167505552464E-2</v>
      </c>
      <c r="O77" s="259">
        <f t="shared" si="76"/>
        <v>3.6030767966294307E-2</v>
      </c>
      <c r="P77" s="21">
        <f t="shared" si="76"/>
        <v>4.0346893827591594E-2</v>
      </c>
      <c r="Q77" s="21">
        <f t="shared" si="76"/>
        <v>3.432966521792135E-2</v>
      </c>
      <c r="R77" s="21">
        <f t="shared" si="76"/>
        <v>3.3598143438269459E-2</v>
      </c>
      <c r="S77" s="408">
        <f t="shared" si="76"/>
        <v>4.0181363292242887E-2</v>
      </c>
      <c r="T77" s="408">
        <f t="shared" si="76"/>
        <v>4.1695298480450803E-2</v>
      </c>
      <c r="U77" s="27">
        <f>J77/J92</f>
        <v>3.6488080094076884E-2</v>
      </c>
      <c r="V77" s="20">
        <f>K77/K92</f>
        <v>4.1513140533906374E-2</v>
      </c>
      <c r="W77" s="234">
        <f>L77/L92</f>
        <v>3.2082084532445973E-2</v>
      </c>
      <c r="Y77" s="102">
        <f t="shared" si="53"/>
        <v>-1.2589431793810901E-2</v>
      </c>
      <c r="Z77" s="101">
        <f t="shared" si="54"/>
        <v>-0.94310560014604017</v>
      </c>
    </row>
    <row r="78" spans="1:26" ht="20.100000000000001" customHeight="1" x14ac:dyDescent="0.25">
      <c r="A78" s="24"/>
      <c r="B78" t="s">
        <v>85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35">
        <v>25950032.801000006</v>
      </c>
      <c r="J78" s="12">
        <v>23899508.055000003</v>
      </c>
      <c r="K78" s="11">
        <v>11530673.619999999</v>
      </c>
      <c r="L78" s="161">
        <v>11735184.608000003</v>
      </c>
      <c r="N78" s="77">
        <f t="shared" ref="N78:T78" si="77">C78/C77</f>
        <v>0.87760358985521458</v>
      </c>
      <c r="O78" s="37">
        <f t="shared" si="77"/>
        <v>0.92761264677292921</v>
      </c>
      <c r="P78" s="18">
        <f t="shared" si="77"/>
        <v>0.93273208557691256</v>
      </c>
      <c r="Q78" s="18">
        <f t="shared" si="77"/>
        <v>0.90248202771276997</v>
      </c>
      <c r="R78" s="18">
        <f t="shared" si="77"/>
        <v>0.93486327133237135</v>
      </c>
      <c r="S78" s="402">
        <f t="shared" si="77"/>
        <v>0.8850732068223085</v>
      </c>
      <c r="T78" s="402">
        <f t="shared" si="77"/>
        <v>0.87925419412506223</v>
      </c>
      <c r="U78" s="172">
        <f>J78/J77</f>
        <v>0.85651518658208503</v>
      </c>
      <c r="V78" s="96">
        <f>K78/K77</f>
        <v>0.85093644090668907</v>
      </c>
      <c r="W78" s="78">
        <f>L78/L77</f>
        <v>0.87707068974030922</v>
      </c>
      <c r="Y78" s="107">
        <f t="shared" si="53"/>
        <v>1.7736256765197005E-2</v>
      </c>
      <c r="Z78" s="104">
        <f t="shared" si="54"/>
        <v>2.6134248833620144</v>
      </c>
    </row>
    <row r="79" spans="1:26" ht="20.100000000000001" customHeight="1" thickBot="1" x14ac:dyDescent="0.3">
      <c r="A79" s="24"/>
      <c r="B79" t="s">
        <v>86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35">
        <v>3563653.8830000027</v>
      </c>
      <c r="J79" s="12">
        <v>4003684.3570000022</v>
      </c>
      <c r="K79" s="11">
        <v>2019896.1589999995</v>
      </c>
      <c r="L79" s="161">
        <v>1644791.1970000004</v>
      </c>
      <c r="N79" s="77">
        <f t="shared" ref="N79:T79" si="78">C79/C77</f>
        <v>0.1223964101447854</v>
      </c>
      <c r="O79" s="37">
        <f t="shared" si="78"/>
        <v>7.2387353227070836E-2</v>
      </c>
      <c r="P79" s="18">
        <f t="shared" si="78"/>
        <v>6.7267914423087438E-2</v>
      </c>
      <c r="Q79" s="18">
        <f t="shared" si="78"/>
        <v>9.7517972287229984E-2</v>
      </c>
      <c r="R79" s="18">
        <f t="shared" si="78"/>
        <v>6.5136728667628679E-2</v>
      </c>
      <c r="S79" s="402">
        <f t="shared" si="78"/>
        <v>0.1149267931776915</v>
      </c>
      <c r="T79" s="402">
        <f t="shared" si="78"/>
        <v>0.12074580587493784</v>
      </c>
      <c r="U79" s="172">
        <f>J79/J77</f>
        <v>0.143484813417915</v>
      </c>
      <c r="V79" s="96">
        <f>K79/K77</f>
        <v>0.14906355909331093</v>
      </c>
      <c r="W79" s="78">
        <f>L79/L77</f>
        <v>0.12292931025969071</v>
      </c>
      <c r="Y79" s="105">
        <f t="shared" si="53"/>
        <v>-0.1857050721784155</v>
      </c>
      <c r="Z79" s="104">
        <f t="shared" si="54"/>
        <v>-2.6134248833620215</v>
      </c>
    </row>
    <row r="80" spans="1:26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36">
        <v>34020943.627999991</v>
      </c>
      <c r="J80" s="15">
        <v>34973710.546000004</v>
      </c>
      <c r="K80" s="14">
        <v>15368071.391000006</v>
      </c>
      <c r="L80" s="160">
        <v>18207734.449000005</v>
      </c>
      <c r="N80" s="134">
        <f t="shared" ref="N80:T80" si="79">C80/C92</f>
        <v>3.487747474848038E-2</v>
      </c>
      <c r="O80" s="259">
        <f t="shared" si="79"/>
        <v>3.3947096822842374E-2</v>
      </c>
      <c r="P80" s="21">
        <f t="shared" si="79"/>
        <v>3.1110960000721385E-2</v>
      </c>
      <c r="Q80" s="21">
        <f t="shared" si="79"/>
        <v>4.8317321966914149E-2</v>
      </c>
      <c r="R80" s="21">
        <f t="shared" si="79"/>
        <v>5.1117529095437417E-2</v>
      </c>
      <c r="S80" s="408">
        <f t="shared" si="79"/>
        <v>4.7661716899565651E-2</v>
      </c>
      <c r="T80" s="408">
        <f t="shared" si="79"/>
        <v>4.8062900929454415E-2</v>
      </c>
      <c r="U80" s="27">
        <f>J80/J92</f>
        <v>4.5733962363414087E-2</v>
      </c>
      <c r="V80" s="20">
        <f>K80/K92</f>
        <v>4.708118682790699E-2</v>
      </c>
      <c r="W80" s="234">
        <f>L80/L92</f>
        <v>4.3657932140569115E-2</v>
      </c>
      <c r="Y80" s="102">
        <f t="shared" si="53"/>
        <v>0.1847768002732593</v>
      </c>
      <c r="Z80" s="101">
        <f t="shared" si="54"/>
        <v>-0.34232546873378744</v>
      </c>
    </row>
    <row r="81" spans="1:26" ht="20.100000000000001" customHeight="1" x14ac:dyDescent="0.25">
      <c r="A81" s="24"/>
      <c r="B81" t="s">
        <v>85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35">
        <v>31013297.943999995</v>
      </c>
      <c r="J81" s="12">
        <v>31243247.258000005</v>
      </c>
      <c r="K81" s="11">
        <v>13822448.355000008</v>
      </c>
      <c r="L81" s="161">
        <v>16195716.499000005</v>
      </c>
      <c r="N81" s="77">
        <f t="shared" ref="N81:T81" si="80">C81/C80</f>
        <v>0.85172461123957943</v>
      </c>
      <c r="O81" s="37">
        <f t="shared" si="80"/>
        <v>0.85888820643393338</v>
      </c>
      <c r="P81" s="18">
        <f t="shared" si="80"/>
        <v>0.85367696647912839</v>
      </c>
      <c r="Q81" s="18">
        <f t="shared" si="80"/>
        <v>0.88270566887467183</v>
      </c>
      <c r="R81" s="18">
        <f t="shared" si="80"/>
        <v>0.87820383315687955</v>
      </c>
      <c r="S81" s="402">
        <f t="shared" si="80"/>
        <v>0.87855014815250576</v>
      </c>
      <c r="T81" s="402">
        <f t="shared" si="80"/>
        <v>0.91159428977376633</v>
      </c>
      <c r="U81" s="172">
        <f>J81/J80</f>
        <v>0.89333521580178288</v>
      </c>
      <c r="V81" s="96">
        <f>K81/K80</f>
        <v>0.899426349821282</v>
      </c>
      <c r="W81" s="78">
        <f>L81/L80</f>
        <v>0.8894965238187279</v>
      </c>
      <c r="Y81" s="107">
        <f t="shared" si="53"/>
        <v>0.17169665482175689</v>
      </c>
      <c r="Z81" s="104">
        <f t="shared" si="54"/>
        <v>-0.99298260025540985</v>
      </c>
    </row>
    <row r="82" spans="1:26" ht="20.100000000000001" customHeight="1" thickBot="1" x14ac:dyDescent="0.3">
      <c r="A82" s="24"/>
      <c r="B82" t="s">
        <v>86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35">
        <v>3007645.6840000004</v>
      </c>
      <c r="J82" s="12">
        <v>3730463.2880000011</v>
      </c>
      <c r="K82" s="11">
        <v>1545623.0359999994</v>
      </c>
      <c r="L82" s="161">
        <v>2012017.9499999997</v>
      </c>
      <c r="N82" s="77">
        <f t="shared" ref="N82:T82" si="81">C82/C80</f>
        <v>0.1482753887604206</v>
      </c>
      <c r="O82" s="37">
        <f t="shared" si="81"/>
        <v>0.14111179356606668</v>
      </c>
      <c r="P82" s="18">
        <f t="shared" si="81"/>
        <v>0.14632303352087156</v>
      </c>
      <c r="Q82" s="18">
        <f t="shared" si="81"/>
        <v>0.11729433112532812</v>
      </c>
      <c r="R82" s="18">
        <f t="shared" si="81"/>
        <v>0.12179616684312047</v>
      </c>
      <c r="S82" s="402">
        <f t="shared" si="81"/>
        <v>0.1214498518474942</v>
      </c>
      <c r="T82" s="402">
        <f t="shared" si="81"/>
        <v>8.8405710226233739E-2</v>
      </c>
      <c r="U82" s="172">
        <f>J82/J80</f>
        <v>0.10666478419821714</v>
      </c>
      <c r="V82" s="96">
        <f>K82/K80</f>
        <v>0.10057365017871804</v>
      </c>
      <c r="W82" s="78">
        <f>L82/L80</f>
        <v>0.11050347618127211</v>
      </c>
      <c r="Y82" s="105">
        <f t="shared" si="53"/>
        <v>0.30175204635084163</v>
      </c>
      <c r="Z82" s="104">
        <f t="shared" si="54"/>
        <v>0.99298260025540708</v>
      </c>
    </row>
    <row r="83" spans="1:26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36">
        <v>87358464.123999938</v>
      </c>
      <c r="J83" s="15">
        <v>92542349.449000046</v>
      </c>
      <c r="K83" s="14">
        <v>40734560.344000019</v>
      </c>
      <c r="L83" s="160">
        <v>45026915.88699998</v>
      </c>
      <c r="N83" s="134">
        <f t="shared" ref="N83:T83" si="82">C83/C92</f>
        <v>9.4140276056629085E-2</v>
      </c>
      <c r="O83" s="259">
        <f t="shared" si="82"/>
        <v>9.2729131568643222E-2</v>
      </c>
      <c r="P83" s="21">
        <f t="shared" si="82"/>
        <v>0.10346594175346538</v>
      </c>
      <c r="Q83" s="21">
        <f t="shared" si="82"/>
        <v>0.11194953379871024</v>
      </c>
      <c r="R83" s="21">
        <f t="shared" si="82"/>
        <v>0.13047970597638522</v>
      </c>
      <c r="S83" s="408">
        <f t="shared" si="82"/>
        <v>0.13451396630176549</v>
      </c>
      <c r="T83" s="408">
        <f t="shared" si="82"/>
        <v>0.12341518955063559</v>
      </c>
      <c r="U83" s="27">
        <f>J83/J92</f>
        <v>0.12101456381517803</v>
      </c>
      <c r="V83" s="20">
        <f>K83/K92</f>
        <v>0.12479324159254326</v>
      </c>
      <c r="W83" s="234">
        <f>L83/L92</f>
        <v>0.10796412062137264</v>
      </c>
      <c r="Y83" s="102">
        <f t="shared" si="53"/>
        <v>0.10537380314777844</v>
      </c>
      <c r="Z83" s="101">
        <f t="shared" si="54"/>
        <v>-1.6829120971170619</v>
      </c>
    </row>
    <row r="84" spans="1:26" ht="20.100000000000001" customHeight="1" x14ac:dyDescent="0.25">
      <c r="A84" s="24"/>
      <c r="B84" t="s">
        <v>85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35">
        <v>76190183.637999937</v>
      </c>
      <c r="J84" s="12">
        <v>80496644.17400004</v>
      </c>
      <c r="K84" s="11">
        <v>35627346.014000021</v>
      </c>
      <c r="L84" s="161">
        <v>39190964.00099998</v>
      </c>
      <c r="N84" s="77">
        <f t="shared" ref="N84:T84" si="83">C84/C83</f>
        <v>0.85609028432849898</v>
      </c>
      <c r="O84" s="37">
        <f t="shared" si="83"/>
        <v>0.86402414324445154</v>
      </c>
      <c r="P84" s="18">
        <f t="shared" si="83"/>
        <v>0.87473309047939907</v>
      </c>
      <c r="Q84" s="18">
        <f t="shared" si="83"/>
        <v>0.85753018211113785</v>
      </c>
      <c r="R84" s="18">
        <f t="shared" si="83"/>
        <v>0.86149539564289368</v>
      </c>
      <c r="S84" s="402">
        <f t="shared" si="83"/>
        <v>0.86297413161194991</v>
      </c>
      <c r="T84" s="402">
        <f t="shared" si="83"/>
        <v>0.87215571383961932</v>
      </c>
      <c r="U84" s="172">
        <f>J84/J83</f>
        <v>0.86983575253145717</v>
      </c>
      <c r="V84" s="96">
        <f>K84/K83</f>
        <v>0.87462208289791288</v>
      </c>
      <c r="W84" s="78">
        <f>L84/L83</f>
        <v>0.87038970422389206</v>
      </c>
      <c r="Y84" s="107">
        <f t="shared" si="53"/>
        <v>0.1000247951559347</v>
      </c>
      <c r="Z84" s="104">
        <f t="shared" si="54"/>
        <v>-0.42323786740208202</v>
      </c>
    </row>
    <row r="85" spans="1:26" ht="20.100000000000001" customHeight="1" thickBot="1" x14ac:dyDescent="0.3">
      <c r="A85" s="24"/>
      <c r="B85" t="s">
        <v>86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35">
        <v>11168280.485999996</v>
      </c>
      <c r="J85" s="12">
        <v>12045705.275000006</v>
      </c>
      <c r="K85" s="11">
        <v>5107214.3299999973</v>
      </c>
      <c r="L85" s="161">
        <v>5835951.8860000018</v>
      </c>
      <c r="N85" s="77">
        <f t="shared" ref="N85:T85" si="84">C85/C83</f>
        <v>0.14390971567150104</v>
      </c>
      <c r="O85" s="37">
        <f t="shared" si="84"/>
        <v>0.13597585675554844</v>
      </c>
      <c r="P85" s="18">
        <f t="shared" si="84"/>
        <v>0.12526690952060099</v>
      </c>
      <c r="Q85" s="18">
        <f t="shared" si="84"/>
        <v>0.14246981788886215</v>
      </c>
      <c r="R85" s="18">
        <f t="shared" si="84"/>
        <v>0.13850460435710626</v>
      </c>
      <c r="S85" s="402">
        <f t="shared" si="84"/>
        <v>0.13702586838805009</v>
      </c>
      <c r="T85" s="402">
        <f t="shared" si="84"/>
        <v>0.12784428616038065</v>
      </c>
      <c r="U85" s="172">
        <f>J85/J83</f>
        <v>0.13016424746854277</v>
      </c>
      <c r="V85" s="96">
        <f>K85/K83</f>
        <v>0.12537791710208707</v>
      </c>
      <c r="W85" s="78">
        <f>L85/L83</f>
        <v>0.12961029577610797</v>
      </c>
      <c r="Y85" s="105">
        <f t="shared" si="53"/>
        <v>0.14268787423299795</v>
      </c>
      <c r="Z85" s="104">
        <f t="shared" si="54"/>
        <v>0.42323786740209035</v>
      </c>
    </row>
    <row r="86" spans="1:26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212648099</v>
      </c>
      <c r="I86" s="36">
        <v>250764689.71699986</v>
      </c>
      <c r="J86" s="15">
        <v>278621465.75200021</v>
      </c>
      <c r="K86" s="14">
        <v>119503379.58899997</v>
      </c>
      <c r="L86" s="160">
        <v>154556074.38099992</v>
      </c>
      <c r="N86" s="134">
        <f t="shared" ref="N86:T86" si="85">C86/C92</f>
        <v>0.43345906417755325</v>
      </c>
      <c r="O86" s="259">
        <f t="shared" si="85"/>
        <v>0.41546163762951022</v>
      </c>
      <c r="P86" s="21">
        <f t="shared" si="85"/>
        <v>0.41163387721560685</v>
      </c>
      <c r="Q86" s="21">
        <f t="shared" si="85"/>
        <v>0.39726462950489433</v>
      </c>
      <c r="R86" s="21">
        <f t="shared" si="85"/>
        <v>0.37282670967292408</v>
      </c>
      <c r="S86" s="408">
        <f t="shared" si="85"/>
        <v>0.36668816083759365</v>
      </c>
      <c r="T86" s="408">
        <f t="shared" si="85"/>
        <v>0.35426643570680044</v>
      </c>
      <c r="U86" s="27">
        <f>J86/J92</f>
        <v>0.36434405813422099</v>
      </c>
      <c r="V86" s="20">
        <f>K86/K92</f>
        <v>0.36610715800623861</v>
      </c>
      <c r="W86" s="234">
        <f>L86/L92</f>
        <v>0.37058968682449317</v>
      </c>
      <c r="Y86" s="102">
        <f t="shared" si="53"/>
        <v>0.29331969449361478</v>
      </c>
      <c r="Z86" s="129">
        <f t="shared" si="54"/>
        <v>0.44825288182545608</v>
      </c>
    </row>
    <row r="87" spans="1:26" ht="20.100000000000001" customHeight="1" x14ac:dyDescent="0.25">
      <c r="A87" s="24"/>
      <c r="B87" t="s">
        <v>85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158517337</v>
      </c>
      <c r="I87" s="35">
        <v>187096462.88799989</v>
      </c>
      <c r="J87" s="12">
        <v>206196484.62600014</v>
      </c>
      <c r="K87" s="11">
        <v>88058754.173000023</v>
      </c>
      <c r="L87" s="161">
        <v>115976148.5009999</v>
      </c>
      <c r="N87" s="77">
        <f t="shared" ref="N87:T87" si="86">C87/C86</f>
        <v>0.70014039775737658</v>
      </c>
      <c r="O87" s="37">
        <f t="shared" si="86"/>
        <v>0.71846495192805482</v>
      </c>
      <c r="P87" s="18">
        <f t="shared" si="86"/>
        <v>0.73089967083577922</v>
      </c>
      <c r="Q87" s="18">
        <f t="shared" si="86"/>
        <v>0.73115108291655651</v>
      </c>
      <c r="R87" s="18">
        <f t="shared" si="86"/>
        <v>0.7421664550347199</v>
      </c>
      <c r="S87" s="402">
        <f t="shared" si="86"/>
        <v>0.74544441142641016</v>
      </c>
      <c r="T87" s="402">
        <f t="shared" si="86"/>
        <v>0.74610370024243577</v>
      </c>
      <c r="U87" s="172">
        <f>J87/J86</f>
        <v>0.7400595789325678</v>
      </c>
      <c r="V87" s="96">
        <f>K87/K86</f>
        <v>0.73687250081005773</v>
      </c>
      <c r="W87" s="78">
        <f>L87/L86</f>
        <v>0.75038233835510271</v>
      </c>
      <c r="Y87" s="107">
        <f t="shared" si="53"/>
        <v>0.31703144781214398</v>
      </c>
      <c r="Z87" s="104">
        <f t="shared" si="54"/>
        <v>1.3509837545044978</v>
      </c>
    </row>
    <row r="88" spans="1:26" ht="20.100000000000001" customHeight="1" thickBot="1" x14ac:dyDescent="0.3">
      <c r="A88" s="24"/>
      <c r="B88" t="s">
        <v>86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35">
        <v>63668226.828999966</v>
      </c>
      <c r="J88" s="12">
        <v>72424981.126000091</v>
      </c>
      <c r="K88" s="11">
        <v>31444625.415999949</v>
      </c>
      <c r="L88" s="161">
        <v>38579925.88000001</v>
      </c>
      <c r="N88" s="77">
        <f t="shared" ref="N88:T88" si="87">C88/C86</f>
        <v>0.29985960224262348</v>
      </c>
      <c r="O88" s="37">
        <f t="shared" si="87"/>
        <v>0.28153504807194518</v>
      </c>
      <c r="P88" s="18">
        <f t="shared" si="87"/>
        <v>0.26910032916422072</v>
      </c>
      <c r="Q88" s="18">
        <f t="shared" si="87"/>
        <v>0.26884891708344349</v>
      </c>
      <c r="R88" s="18">
        <f t="shared" si="87"/>
        <v>0.25783354496528016</v>
      </c>
      <c r="S88" s="402">
        <f t="shared" si="87"/>
        <v>0.25455558857358984</v>
      </c>
      <c r="T88" s="402">
        <f t="shared" si="87"/>
        <v>0.25389629975756417</v>
      </c>
      <c r="U88" s="172">
        <f>J88/J86</f>
        <v>0.25994042106743226</v>
      </c>
      <c r="V88" s="96">
        <f>K88/K86</f>
        <v>0.26312749918994222</v>
      </c>
      <c r="W88" s="78">
        <f>L88/L86</f>
        <v>0.24961766164489724</v>
      </c>
      <c r="Y88" s="105">
        <f t="shared" si="53"/>
        <v>0.22691637663361736</v>
      </c>
      <c r="Z88" s="104">
        <f t="shared" si="54"/>
        <v>-1.3509837545044978</v>
      </c>
    </row>
    <row r="89" spans="1:26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36">
        <v>4087150.352</v>
      </c>
      <c r="J89" s="15">
        <v>5026635.7359999996</v>
      </c>
      <c r="K89" s="14">
        <v>1640883.2319999996</v>
      </c>
      <c r="L89" s="160">
        <v>3132442.5619999999</v>
      </c>
      <c r="N89" s="134">
        <f t="shared" ref="N89:T89" si="88">C89/C92</f>
        <v>7.4591415592023761E-3</v>
      </c>
      <c r="O89" s="259">
        <f t="shared" si="88"/>
        <v>8.784283380272517E-3</v>
      </c>
      <c r="P89" s="21">
        <f t="shared" si="88"/>
        <v>1.2076861379981093E-2</v>
      </c>
      <c r="Q89" s="21">
        <f t="shared" si="88"/>
        <v>8.9100609420459595E-3</v>
      </c>
      <c r="R89" s="21">
        <f t="shared" si="88"/>
        <v>5.4093256381451378E-3</v>
      </c>
      <c r="S89" s="408">
        <f t="shared" si="88"/>
        <v>4.8213552596224878E-3</v>
      </c>
      <c r="T89" s="408">
        <f t="shared" si="88"/>
        <v>5.7740991725545796E-3</v>
      </c>
      <c r="U89" s="27">
        <f>J89/J92</f>
        <v>6.5731649852380008E-3</v>
      </c>
      <c r="V89" s="20">
        <f>K89/K92</f>
        <v>5.0269632436646845E-3</v>
      </c>
      <c r="W89" s="234">
        <f>L89/L92</f>
        <v>7.5108721070752046E-3</v>
      </c>
      <c r="Y89" s="64">
        <f t="shared" si="53"/>
        <v>0.90899785000667288</v>
      </c>
      <c r="Z89" s="129">
        <f t="shared" si="54"/>
        <v>0.248390886341052</v>
      </c>
    </row>
    <row r="90" spans="1:26" ht="20.100000000000001" customHeight="1" x14ac:dyDescent="0.25">
      <c r="A90" s="24"/>
      <c r="B90" t="s">
        <v>85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35">
        <v>3950449.28</v>
      </c>
      <c r="J90" s="12">
        <v>4939268.2929999996</v>
      </c>
      <c r="K90" s="11">
        <v>1612029.1729999997</v>
      </c>
      <c r="L90" s="161">
        <v>3085010.3689999999</v>
      </c>
      <c r="N90" s="77">
        <f t="shared" ref="N90:T90" si="89">C90/C89</f>
        <v>0.96588170726038436</v>
      </c>
      <c r="O90" s="37">
        <f t="shared" si="89"/>
        <v>0.97346268815530457</v>
      </c>
      <c r="P90" s="18">
        <f t="shared" si="89"/>
        <v>0.98053261988981932</v>
      </c>
      <c r="Q90" s="18">
        <f t="shared" si="89"/>
        <v>0.97906261544903006</v>
      </c>
      <c r="R90" s="18">
        <f t="shared" si="89"/>
        <v>0.96774955072560598</v>
      </c>
      <c r="S90" s="402">
        <f t="shared" si="89"/>
        <v>0.97912036503863764</v>
      </c>
      <c r="T90" s="402">
        <f t="shared" si="89"/>
        <v>0.96655345161620809</v>
      </c>
      <c r="U90" s="172">
        <f>J90/J89</f>
        <v>0.98261910200210301</v>
      </c>
      <c r="V90" s="96">
        <f>K90/K89</f>
        <v>0.98241553180793317</v>
      </c>
      <c r="W90" s="78">
        <f>L90/L89</f>
        <v>0.98485776129611924</v>
      </c>
      <c r="Y90" s="107">
        <f t="shared" si="53"/>
        <v>0.91374351076957872</v>
      </c>
      <c r="Z90" s="104">
        <f t="shared" si="54"/>
        <v>0.24422294881860651</v>
      </c>
    </row>
    <row r="91" spans="1:26" ht="20.100000000000001" customHeight="1" thickBot="1" x14ac:dyDescent="0.3">
      <c r="A91" s="24"/>
      <c r="B91" t="s">
        <v>86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35">
        <v>136701.07199999999</v>
      </c>
      <c r="J91" s="12">
        <v>87367.443000000028</v>
      </c>
      <c r="K91" s="11">
        <v>28854.059000000005</v>
      </c>
      <c r="L91" s="161">
        <v>47432.193000000007</v>
      </c>
      <c r="N91" s="77">
        <f t="shared" ref="N91:T91" si="90">C91/C89</f>
        <v>3.4118292739615592E-2</v>
      </c>
      <c r="O91" s="406">
        <f t="shared" si="90"/>
        <v>2.6537311844695394E-2</v>
      </c>
      <c r="P91" s="410">
        <f t="shared" si="90"/>
        <v>1.9467380110180638E-2</v>
      </c>
      <c r="Q91" s="410">
        <f t="shared" si="90"/>
        <v>2.0937384550969978E-2</v>
      </c>
      <c r="R91" s="410">
        <f t="shared" si="90"/>
        <v>3.2250449274394015E-2</v>
      </c>
      <c r="S91" s="409">
        <f t="shared" si="90"/>
        <v>2.0879634961362355E-2</v>
      </c>
      <c r="T91" s="409">
        <f t="shared" si="90"/>
        <v>3.3446548383791873E-2</v>
      </c>
      <c r="U91" s="172">
        <f>J91/J89</f>
        <v>1.7380897997897025E-2</v>
      </c>
      <c r="V91" s="235">
        <f>K91/K89</f>
        <v>1.7584468192066948E-2</v>
      </c>
      <c r="W91" s="78">
        <f>L91/L89</f>
        <v>1.5142238703880824E-2</v>
      </c>
      <c r="Y91" s="105">
        <f t="shared" si="53"/>
        <v>0.64386553032278748</v>
      </c>
      <c r="Z91" s="104">
        <f t="shared" si="54"/>
        <v>-0.2442229488186124</v>
      </c>
    </row>
    <row r="92" spans="1:26" ht="20.100000000000001" customHeight="1" thickBot="1" x14ac:dyDescent="0.3">
      <c r="A92" s="74" t="s">
        <v>20</v>
      </c>
      <c r="B92" s="100"/>
      <c r="C92" s="83">
        <f t="shared" ref="C92:L93" si="91">C54+C57+C60+C63+C65+C68+C71+C74+C77+C80+C83+C86+C89</f>
        <v>522010069</v>
      </c>
      <c r="D92" s="84">
        <f t="shared" si="91"/>
        <v>577728402</v>
      </c>
      <c r="E92" s="84">
        <f t="shared" si="91"/>
        <v>623355917</v>
      </c>
      <c r="F92" s="84">
        <f t="shared" si="91"/>
        <v>683536290</v>
      </c>
      <c r="G92" s="84">
        <f t="shared" si="91"/>
        <v>539548771</v>
      </c>
      <c r="H92" s="84">
        <f t="shared" si="91"/>
        <v>579915366</v>
      </c>
      <c r="I92" s="84">
        <f t="shared" ref="I92" si="92">I54+I57+I60+I63+I65+I68+I71+I74+I77+I80+I83+I86+I89</f>
        <v>707842077.15499997</v>
      </c>
      <c r="J92" s="167">
        <f t="shared" si="91"/>
        <v>764720761.96000051</v>
      </c>
      <c r="K92" s="190">
        <f t="shared" si="91"/>
        <v>326416397.42799997</v>
      </c>
      <c r="L92" s="188">
        <f t="shared" si="91"/>
        <v>417054440.19599992</v>
      </c>
      <c r="N92" s="89">
        <f>N54+N57+N60+N63+N65+N68+N71+N74+N77+N80+N83+N86+N89</f>
        <v>0.99999999999999989</v>
      </c>
      <c r="O92" s="407">
        <f t="shared" ref="O92:V92" si="93">O54+O57+O60+O63+O65+O68+O71+O74+O77+O80+O83+O86+O89</f>
        <v>1</v>
      </c>
      <c r="P92" s="407">
        <f t="shared" si="93"/>
        <v>1</v>
      </c>
      <c r="Q92" s="407">
        <f t="shared" si="93"/>
        <v>0.99999999999999989</v>
      </c>
      <c r="R92" s="407">
        <f t="shared" ref="R92:S92" si="94">R54+R57+R60+R63+R65+R68+R71+R74+R77+R80+R83+R86+R89</f>
        <v>1</v>
      </c>
      <c r="S92" s="407">
        <f t="shared" si="94"/>
        <v>0.99999999999999989</v>
      </c>
      <c r="T92" s="407">
        <f t="shared" ref="T92" si="95">T54+T57+T60+T63+T65+T68+T71+T74+T77+T80+T83+T86+T89</f>
        <v>0.99999999999999978</v>
      </c>
      <c r="U92" s="174">
        <f t="shared" si="93"/>
        <v>0.99999999999999989</v>
      </c>
      <c r="V92" s="181">
        <f t="shared" si="93"/>
        <v>1</v>
      </c>
      <c r="W92" s="404">
        <f>W54+W57+W60+W63+W65+W68+W71+W74+W77+W80+W83+W86+W89</f>
        <v>1</v>
      </c>
      <c r="Y92" s="93">
        <f t="shared" si="53"/>
        <v>0.27767613233337224</v>
      </c>
      <c r="Z92" s="132">
        <f t="shared" si="54"/>
        <v>0</v>
      </c>
    </row>
    <row r="93" spans="1:26" ht="20.100000000000001" customHeight="1" x14ac:dyDescent="0.25">
      <c r="A93" s="24"/>
      <c r="B93" t="s">
        <v>85</v>
      </c>
      <c r="C93" s="314">
        <f>C55+C58+C61+C64+C66+C69+C72+C75+C78+C81+C84+C87+C90</f>
        <v>251572455</v>
      </c>
      <c r="D93" s="315">
        <f t="shared" si="91"/>
        <v>275437457</v>
      </c>
      <c r="E93" s="315">
        <f t="shared" si="91"/>
        <v>310938973</v>
      </c>
      <c r="F93" s="315">
        <f t="shared" si="91"/>
        <v>338135647</v>
      </c>
      <c r="G93" s="315">
        <f t="shared" ref="G93" si="96">G55+G58+G61+G64+G66+G69+G72+G75+G78+G81+G84+G87+G90</f>
        <v>265774511</v>
      </c>
      <c r="H93" s="315">
        <f t="shared" si="91"/>
        <v>287319425</v>
      </c>
      <c r="I93" s="315">
        <f t="shared" ref="I93" si="97">I55+I58+I61+I64+I66+I69+I72+I75+I78+I81+I84+I87+I90</f>
        <v>341605475.05199981</v>
      </c>
      <c r="J93" s="248">
        <f t="shared" si="91"/>
        <v>365043636.42100012</v>
      </c>
      <c r="K93" s="315">
        <f t="shared" si="91"/>
        <v>158861094.43900004</v>
      </c>
      <c r="L93" s="189">
        <f t="shared" si="91"/>
        <v>195041987.13199988</v>
      </c>
      <c r="N93" s="77">
        <f t="shared" ref="N93:T93" si="98">C93/C92</f>
        <v>0.48193027288138385</v>
      </c>
      <c r="O93" s="79">
        <f t="shared" si="98"/>
        <v>0.47675941851998477</v>
      </c>
      <c r="P93" s="79">
        <f t="shared" si="98"/>
        <v>0.4988145047157706</v>
      </c>
      <c r="Q93" s="79">
        <f t="shared" si="98"/>
        <v>0.49468572765902452</v>
      </c>
      <c r="R93" s="79">
        <f t="shared" si="98"/>
        <v>0.49258663031965277</v>
      </c>
      <c r="S93" s="79">
        <f t="shared" si="98"/>
        <v>0.49545061546101538</v>
      </c>
      <c r="T93" s="79">
        <f t="shared" si="98"/>
        <v>0.48260125538877313</v>
      </c>
      <c r="U93" s="79">
        <f t="shared" ref="U93:V93" si="99">J93/J92</f>
        <v>0.47735546696206227</v>
      </c>
      <c r="V93" s="79">
        <f t="shared" si="99"/>
        <v>0.48668233486659068</v>
      </c>
      <c r="W93" s="78">
        <f>L93/L92</f>
        <v>0.46766553316237919</v>
      </c>
      <c r="Y93" s="107">
        <f t="shared" si="53"/>
        <v>0.22775175269167422</v>
      </c>
      <c r="Z93" s="104">
        <f t="shared" si="54"/>
        <v>-1.9016801704211495</v>
      </c>
    </row>
    <row r="94" spans="1:26" ht="20.100000000000001" customHeight="1" thickBot="1" x14ac:dyDescent="0.3">
      <c r="A94" s="31"/>
      <c r="B94" s="25" t="s">
        <v>86</v>
      </c>
      <c r="C94" s="32">
        <f>C56+C59+C62+C67+C70+C73+C76+C79+C82+C85+C88+C91</f>
        <v>270437614</v>
      </c>
      <c r="D94" s="33">
        <f t="shared" ref="D94:L94" si="100">D56+D59+D62+D67+D70+D73+D76+D79+D82+D85+D88+D91</f>
        <v>302290945</v>
      </c>
      <c r="E94" s="33">
        <f t="shared" si="100"/>
        <v>312416944</v>
      </c>
      <c r="F94" s="33">
        <f t="shared" si="100"/>
        <v>345400643</v>
      </c>
      <c r="G94" s="33">
        <f t="shared" ref="G94" si="101">G56+G59+G62+G67+G70+G73+G76+G79+G82+G85+G88+G91</f>
        <v>273774260</v>
      </c>
      <c r="H94" s="33">
        <f t="shared" si="100"/>
        <v>292595941</v>
      </c>
      <c r="I94" s="33">
        <f t="shared" ref="I94" si="102">I56+I59+I62+I67+I70+I73+I76+I79+I82+I85+I88+I91</f>
        <v>366236602.10300016</v>
      </c>
      <c r="J94" s="43">
        <f t="shared" si="100"/>
        <v>399677125.53900027</v>
      </c>
      <c r="K94" s="33">
        <f t="shared" si="100"/>
        <v>167555302.98899993</v>
      </c>
      <c r="L94" s="162">
        <f t="shared" si="100"/>
        <v>222012453.06400004</v>
      </c>
      <c r="N94" s="147">
        <f t="shared" ref="N94:T94" si="103">C94/C92</f>
        <v>0.51806972711861621</v>
      </c>
      <c r="O94" s="80">
        <f t="shared" si="103"/>
        <v>0.52324058148001529</v>
      </c>
      <c r="P94" s="80">
        <f t="shared" si="103"/>
        <v>0.5011854952842294</v>
      </c>
      <c r="Q94" s="80">
        <f t="shared" si="103"/>
        <v>0.50531427234097548</v>
      </c>
      <c r="R94" s="80">
        <f t="shared" si="103"/>
        <v>0.50741336968034723</v>
      </c>
      <c r="S94" s="80">
        <f t="shared" si="103"/>
        <v>0.50454938453898457</v>
      </c>
      <c r="T94" s="80">
        <f t="shared" si="103"/>
        <v>0.51739874461122681</v>
      </c>
      <c r="U94" s="80">
        <f t="shared" ref="U94:V94" si="104">J94/J92</f>
        <v>0.52264453303793756</v>
      </c>
      <c r="V94" s="80">
        <f t="shared" si="104"/>
        <v>0.51331766513340926</v>
      </c>
      <c r="W94" s="236">
        <f>L94/L92</f>
        <v>0.53233446683762087</v>
      </c>
      <c r="Y94" s="105">
        <f t="shared" si="53"/>
        <v>0.32501000626984178</v>
      </c>
      <c r="Z94" s="106">
        <f t="shared" si="54"/>
        <v>1.9016801704211606</v>
      </c>
    </row>
    <row r="97" spans="1:14" x14ac:dyDescent="0.25">
      <c r="A97" s="1" t="s">
        <v>26</v>
      </c>
      <c r="N97" s="1" t="str">
        <f>Y50</f>
        <v>VARIAÇÃO (JAN-JUN)</v>
      </c>
    </row>
    <row r="98" spans="1:14" ht="15.75" thickBot="1" x14ac:dyDescent="0.3"/>
    <row r="99" spans="1:14" ht="24" customHeight="1" x14ac:dyDescent="0.25">
      <c r="A99" s="479" t="s">
        <v>28</v>
      </c>
      <c r="B99" s="490"/>
      <c r="C99" s="481">
        <v>2016</v>
      </c>
      <c r="D99" s="460">
        <v>2017</v>
      </c>
      <c r="E99" s="475">
        <v>2018</v>
      </c>
      <c r="F99" s="475">
        <v>2019</v>
      </c>
      <c r="G99" s="475">
        <v>2020</v>
      </c>
      <c r="H99" s="460">
        <v>2021</v>
      </c>
      <c r="I99" s="460">
        <v>2022</v>
      </c>
      <c r="J99" s="471">
        <v>2023</v>
      </c>
      <c r="K99" s="466" t="str">
        <f>K5</f>
        <v>janeiro - jun</v>
      </c>
      <c r="L99" s="467"/>
      <c r="N99" s="473" t="s">
        <v>90</v>
      </c>
    </row>
    <row r="100" spans="1:14" ht="21.75" customHeight="1" thickBot="1" x14ac:dyDescent="0.3">
      <c r="A100" s="491"/>
      <c r="B100" s="492"/>
      <c r="C100" s="493"/>
      <c r="D100" s="468"/>
      <c r="E100" s="489"/>
      <c r="F100" s="489"/>
      <c r="G100" s="489"/>
      <c r="H100" s="468"/>
      <c r="I100" s="468"/>
      <c r="J100" s="497"/>
      <c r="K100" s="166">
        <v>2023</v>
      </c>
      <c r="L100" s="168">
        <v>2024</v>
      </c>
      <c r="N100" s="474"/>
    </row>
    <row r="101" spans="1:14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3">
        <f t="shared" ref="D101:L116" si="105">D54/D7</f>
        <v>4.6757027816022907</v>
      </c>
      <c r="E101" s="133">
        <f t="shared" si="105"/>
        <v>4.7856998097440906</v>
      </c>
      <c r="F101" s="133">
        <f t="shared" si="105"/>
        <v>4.8555469169707486</v>
      </c>
      <c r="G101" s="133">
        <f t="shared" ref="G101:H101" si="106">G54/G7</f>
        <v>4.1952809075036406</v>
      </c>
      <c r="H101" s="133">
        <f t="shared" si="106"/>
        <v>4.2433703704684378</v>
      </c>
      <c r="I101" s="133">
        <f t="shared" ref="I101" si="107">I54/I7</f>
        <v>4.9493575676530774</v>
      </c>
      <c r="J101" s="125">
        <f t="shared" si="105"/>
        <v>5.4717055940772061</v>
      </c>
      <c r="K101" s="200">
        <f t="shared" si="105"/>
        <v>5.2854874297161079</v>
      </c>
      <c r="L101" s="185">
        <f t="shared" si="105"/>
        <v>6.6989854383000083</v>
      </c>
      <c r="N101" s="23">
        <f>(L101-K101)/K101</f>
        <v>0.26743001991394799</v>
      </c>
    </row>
    <row r="102" spans="1:14" ht="20.100000000000001" customHeight="1" x14ac:dyDescent="0.25">
      <c r="A102" s="24"/>
      <c r="B102" t="s">
        <v>85</v>
      </c>
      <c r="C102" s="243">
        <f t="shared" ref="C102:L117" si="108">C55/C8</f>
        <v>5.338984749562286</v>
      </c>
      <c r="D102" s="244">
        <f t="shared" si="108"/>
        <v>4.8855432496178866</v>
      </c>
      <c r="E102" s="244">
        <f t="shared" si="105"/>
        <v>5.1600530248522496</v>
      </c>
      <c r="F102" s="244">
        <f t="shared" si="105"/>
        <v>5.4496401401127468</v>
      </c>
      <c r="G102" s="244">
        <f t="shared" ref="G102:H102" si="109">G55/G8</f>
        <v>4.771437067201564</v>
      </c>
      <c r="H102" s="244">
        <f t="shared" si="109"/>
        <v>5.1404289356596511</v>
      </c>
      <c r="I102" s="244">
        <f t="shared" ref="I102" si="110">I55/I8</f>
        <v>5.5724279149366973</v>
      </c>
      <c r="J102" s="118">
        <f t="shared" si="108"/>
        <v>5.785782247571384</v>
      </c>
      <c r="K102" s="165">
        <f t="shared" si="105"/>
        <v>5.9833262046741904</v>
      </c>
      <c r="L102" s="184">
        <f t="shared" si="105"/>
        <v>6.6923738581287378</v>
      </c>
      <c r="N102" s="241">
        <f t="shared" ref="N102:N141" si="111">(L102-K102)/K102</f>
        <v>0.11850392728055466</v>
      </c>
    </row>
    <row r="103" spans="1:14" ht="20.100000000000001" customHeight="1" thickBot="1" x14ac:dyDescent="0.3">
      <c r="A103" s="24"/>
      <c r="B103" t="s">
        <v>86</v>
      </c>
      <c r="C103" s="243">
        <f t="shared" si="108"/>
        <v>4.4038808000674434</v>
      </c>
      <c r="D103" s="244">
        <f t="shared" si="108"/>
        <v>4.6707305422239713</v>
      </c>
      <c r="E103" s="244">
        <f t="shared" si="105"/>
        <v>4.7720691368606083</v>
      </c>
      <c r="F103" s="244">
        <f t="shared" si="105"/>
        <v>4.8346108627887752</v>
      </c>
      <c r="G103" s="244">
        <f t="shared" ref="G103:H103" si="112">G56/G9</f>
        <v>4.1775157289716622</v>
      </c>
      <c r="H103" s="244">
        <f t="shared" si="112"/>
        <v>4.1980808777015781</v>
      </c>
      <c r="I103" s="244">
        <f t="shared" ref="I103" si="113">I56/I9</f>
        <v>4.9093729371062453</v>
      </c>
      <c r="J103" s="118">
        <f t="shared" si="108"/>
        <v>5.4487810648833115</v>
      </c>
      <c r="K103" s="165">
        <f t="shared" si="105"/>
        <v>5.23363335224282</v>
      </c>
      <c r="L103" s="184">
        <f t="shared" si="105"/>
        <v>6.6994906726966672</v>
      </c>
      <c r="N103" s="34">
        <f t="shared" si="111"/>
        <v>0.2800840681408584</v>
      </c>
    </row>
    <row r="104" spans="1:14" ht="20.100000000000001" customHeight="1" thickBot="1" x14ac:dyDescent="0.3">
      <c r="A104" s="5" t="s">
        <v>17</v>
      </c>
      <c r="B104" s="6"/>
      <c r="C104" s="113">
        <f t="shared" si="108"/>
        <v>4.5605208350719852</v>
      </c>
      <c r="D104" s="133">
        <f t="shared" si="108"/>
        <v>5.2979740105632986</v>
      </c>
      <c r="E104" s="133">
        <f t="shared" si="105"/>
        <v>5.4536789402752657</v>
      </c>
      <c r="F104" s="133">
        <f t="shared" si="105"/>
        <v>6.4971067216215594</v>
      </c>
      <c r="G104" s="133">
        <f t="shared" ref="G104:H104" si="114">G57/G10</f>
        <v>6.2842852685277233</v>
      </c>
      <c r="H104" s="133">
        <f t="shared" si="114"/>
        <v>6.1706281691180669</v>
      </c>
      <c r="I104" s="133">
        <f t="shared" ref="I104" si="115">I57/I10</f>
        <v>6.5271148408479993</v>
      </c>
      <c r="J104" s="125">
        <f t="shared" si="108"/>
        <v>7.5726196317929082</v>
      </c>
      <c r="K104" s="200">
        <f t="shared" si="105"/>
        <v>6.9366015339587213</v>
      </c>
      <c r="L104" s="185">
        <f t="shared" si="105"/>
        <v>9.1849110772533411</v>
      </c>
      <c r="N104" s="23">
        <f t="shared" si="111"/>
        <v>0.32412263156357329</v>
      </c>
    </row>
    <row r="105" spans="1:14" ht="20.100000000000001" customHeight="1" x14ac:dyDescent="0.25">
      <c r="A105" s="24"/>
      <c r="B105" t="s">
        <v>85</v>
      </c>
      <c r="C105" s="243">
        <f t="shared" si="108"/>
        <v>4.5785039983833249</v>
      </c>
      <c r="D105" s="244">
        <f t="shared" si="108"/>
        <v>5.2679303215832549</v>
      </c>
      <c r="E105" s="244">
        <f t="shared" si="105"/>
        <v>5.0372442227835323</v>
      </c>
      <c r="F105" s="244">
        <f t="shared" si="105"/>
        <v>5.6395793973523736</v>
      </c>
      <c r="G105" s="244">
        <f t="shared" ref="G105:H105" si="116">G58/G11</f>
        <v>5.515543809141751</v>
      </c>
      <c r="H105" s="244">
        <f t="shared" si="116"/>
        <v>5.2113262446846829</v>
      </c>
      <c r="I105" s="244">
        <f t="shared" ref="I105" si="117">I58/I11</f>
        <v>5.4835337723443569</v>
      </c>
      <c r="J105" s="118">
        <f t="shared" si="108"/>
        <v>6.4455142872593063</v>
      </c>
      <c r="K105" s="165">
        <f t="shared" si="105"/>
        <v>5.8800893060729669</v>
      </c>
      <c r="L105" s="184">
        <f t="shared" si="105"/>
        <v>8.144166994747728</v>
      </c>
      <c r="N105" s="241">
        <f t="shared" si="111"/>
        <v>0.38504137791519893</v>
      </c>
    </row>
    <row r="106" spans="1:14" ht="20.100000000000001" customHeight="1" thickBot="1" x14ac:dyDescent="0.3">
      <c r="A106" s="24"/>
      <c r="B106" t="s">
        <v>86</v>
      </c>
      <c r="C106" s="243">
        <f t="shared" si="108"/>
        <v>4.0844288189136861</v>
      </c>
      <c r="D106" s="244">
        <f t="shared" si="108"/>
        <v>5.8476150392817061</v>
      </c>
      <c r="E106" s="244">
        <f t="shared" si="105"/>
        <v>8.1716012613875257</v>
      </c>
      <c r="F106" s="244">
        <f t="shared" si="105"/>
        <v>9.3585576434738442</v>
      </c>
      <c r="G106" s="244">
        <f t="shared" ref="G106:H106" si="118">G59/G12</f>
        <v>8.8401826484018269</v>
      </c>
      <c r="H106" s="244">
        <f t="shared" si="118"/>
        <v>8.6054331306990886</v>
      </c>
      <c r="I106" s="244">
        <f t="shared" ref="I106" si="119">I59/I12</f>
        <v>9.5010287099527257</v>
      </c>
      <c r="J106" s="118">
        <f t="shared" si="108"/>
        <v>10.459361921775102</v>
      </c>
      <c r="K106" s="165">
        <f t="shared" si="105"/>
        <v>10.107787748325734</v>
      </c>
      <c r="L106" s="184">
        <f t="shared" si="105"/>
        <v>11.361516121653576</v>
      </c>
      <c r="N106" s="34">
        <f t="shared" si="111"/>
        <v>0.12403588248432613</v>
      </c>
    </row>
    <row r="107" spans="1:14" ht="20.100000000000001" customHeight="1" thickBot="1" x14ac:dyDescent="0.3">
      <c r="A107" s="5" t="s">
        <v>14</v>
      </c>
      <c r="B107" s="6"/>
      <c r="C107" s="113">
        <f t="shared" si="108"/>
        <v>7.1257605298372049</v>
      </c>
      <c r="D107" s="133">
        <f t="shared" si="108"/>
        <v>7.7304463913273862</v>
      </c>
      <c r="E107" s="133">
        <f t="shared" si="105"/>
        <v>8.490370157118889</v>
      </c>
      <c r="F107" s="133">
        <f t="shared" si="105"/>
        <v>9.6136950596966457</v>
      </c>
      <c r="G107" s="133">
        <f t="shared" ref="G107:H107" si="120">G60/G13</f>
        <v>8.2429188369614383</v>
      </c>
      <c r="H107" s="133">
        <f t="shared" si="120"/>
        <v>8.2317228300198551</v>
      </c>
      <c r="I107" s="133">
        <f t="shared" ref="I107" si="121">I60/I13</f>
        <v>9.3575319158214469</v>
      </c>
      <c r="J107" s="125">
        <f t="shared" si="108"/>
        <v>9.6265383892547973</v>
      </c>
      <c r="K107" s="200">
        <f t="shared" si="105"/>
        <v>9.4666186122186229</v>
      </c>
      <c r="L107" s="185">
        <f t="shared" si="105"/>
        <v>10.589593040503225</v>
      </c>
      <c r="N107" s="23">
        <f t="shared" si="111"/>
        <v>0.11862466148527118</v>
      </c>
    </row>
    <row r="108" spans="1:14" ht="20.100000000000001" customHeight="1" x14ac:dyDescent="0.25">
      <c r="A108" s="24"/>
      <c r="B108" t="s">
        <v>85</v>
      </c>
      <c r="C108" s="243">
        <f t="shared" si="108"/>
        <v>3.0953912056548618</v>
      </c>
      <c r="D108" s="244">
        <f t="shared" si="108"/>
        <v>3.3200263100197325</v>
      </c>
      <c r="E108" s="244">
        <f t="shared" si="105"/>
        <v>3.6903177549043553</v>
      </c>
      <c r="F108" s="244">
        <f t="shared" si="105"/>
        <v>4.3069578701672899</v>
      </c>
      <c r="G108" s="244">
        <f t="shared" ref="G108:H108" si="122">G61/G14</f>
        <v>4.2622011758617395</v>
      </c>
      <c r="H108" s="244">
        <f t="shared" si="122"/>
        <v>4.9193612140188803</v>
      </c>
      <c r="I108" s="244">
        <f t="shared" ref="I108" si="123">I61/I14</f>
        <v>6.7239436142444546</v>
      </c>
      <c r="J108" s="118">
        <f t="shared" si="108"/>
        <v>6.9443929713648815</v>
      </c>
      <c r="K108" s="165">
        <f t="shared" si="105"/>
        <v>6.7028233747818042</v>
      </c>
      <c r="L108" s="184">
        <f t="shared" si="105"/>
        <v>7.1638850338830604</v>
      </c>
      <c r="N108" s="241">
        <f t="shared" si="111"/>
        <v>6.8786186554746429E-2</v>
      </c>
    </row>
    <row r="109" spans="1:14" ht="20.100000000000001" customHeight="1" thickBot="1" x14ac:dyDescent="0.3">
      <c r="A109" s="24"/>
      <c r="B109" t="s">
        <v>86</v>
      </c>
      <c r="C109" s="243">
        <f t="shared" si="108"/>
        <v>7.9282096311864461</v>
      </c>
      <c r="D109" s="244">
        <f t="shared" si="108"/>
        <v>8.3158148933040881</v>
      </c>
      <c r="E109" s="244">
        <f t="shared" si="105"/>
        <v>9.0236172501803296</v>
      </c>
      <c r="F109" s="244">
        <f t="shared" si="105"/>
        <v>9.9096961216331767</v>
      </c>
      <c r="G109" s="244">
        <f t="shared" ref="G109:H109" si="124">G62/G15</f>
        <v>8.3933711227516969</v>
      </c>
      <c r="H109" s="244">
        <f t="shared" si="124"/>
        <v>8.3582609434560293</v>
      </c>
      <c r="I109" s="244">
        <f t="shared" ref="I109" si="125">I62/I15</f>
        <v>9.4412721663913164</v>
      </c>
      <c r="J109" s="118">
        <f t="shared" si="108"/>
        <v>9.7056455474463341</v>
      </c>
      <c r="K109" s="165">
        <f t="shared" si="105"/>
        <v>9.5547180764300741</v>
      </c>
      <c r="L109" s="184">
        <f t="shared" si="105"/>
        <v>10.670986666904643</v>
      </c>
      <c r="N109" s="34">
        <f t="shared" si="111"/>
        <v>0.11682904524710369</v>
      </c>
    </row>
    <row r="110" spans="1:14" ht="20.100000000000001" customHeight="1" thickBot="1" x14ac:dyDescent="0.3">
      <c r="A110" s="5" t="s">
        <v>8</v>
      </c>
      <c r="B110" s="6"/>
      <c r="C110" s="113">
        <f t="shared" si="108"/>
        <v>3.5011749527715064</v>
      </c>
      <c r="D110" s="133">
        <f t="shared" si="108"/>
        <v>2.6659959758551306</v>
      </c>
      <c r="E110" s="133">
        <f t="shared" si="105"/>
        <v>2.6054427545742298</v>
      </c>
      <c r="F110" s="133">
        <f t="shared" si="105"/>
        <v>2.2210337066591532</v>
      </c>
      <c r="G110" s="133">
        <f t="shared" ref="G110" si="126">G63/G16</f>
        <v>2.3463848720800891</v>
      </c>
      <c r="H110" s="133"/>
      <c r="I110" s="133"/>
      <c r="J110" s="125"/>
      <c r="K110" s="200"/>
      <c r="L110" s="185"/>
      <c r="N110" s="23"/>
    </row>
    <row r="111" spans="1:14" ht="20.100000000000001" customHeight="1" thickBot="1" x14ac:dyDescent="0.3">
      <c r="A111" s="24"/>
      <c r="B111" t="s">
        <v>85</v>
      </c>
      <c r="C111" s="243">
        <f t="shared" si="108"/>
        <v>3.5011749527715064</v>
      </c>
      <c r="D111" s="244">
        <f t="shared" si="108"/>
        <v>2.6659959758551306</v>
      </c>
      <c r="E111" s="244">
        <f t="shared" si="105"/>
        <v>2.6054427545742298</v>
      </c>
      <c r="F111" s="244">
        <f t="shared" si="105"/>
        <v>2.2210337066591532</v>
      </c>
      <c r="G111" s="244">
        <f t="shared" ref="G111" si="127">G64/G17</f>
        <v>2.3463848720800891</v>
      </c>
      <c r="H111" s="244"/>
      <c r="I111" s="244"/>
      <c r="J111" s="118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08"/>
        <v>10.028136994390316</v>
      </c>
      <c r="D112" s="133">
        <f t="shared" si="108"/>
        <v>6.7565890903751562</v>
      </c>
      <c r="E112" s="133">
        <f t="shared" si="105"/>
        <v>7.4121746431570106</v>
      </c>
      <c r="F112" s="133">
        <f t="shared" si="105"/>
        <v>8.079265819361817</v>
      </c>
      <c r="G112" s="133">
        <f t="shared" ref="G112:H112" si="128">G65/G18</f>
        <v>8.3333518036238718</v>
      </c>
      <c r="H112" s="133">
        <f t="shared" si="128"/>
        <v>7.0151195176445382</v>
      </c>
      <c r="I112" s="133">
        <f t="shared" ref="I112" si="129">I65/I18</f>
        <v>8.608989840436962</v>
      </c>
      <c r="J112" s="125">
        <f t="shared" si="108"/>
        <v>9.9564633896478121</v>
      </c>
      <c r="K112" s="200">
        <f t="shared" si="105"/>
        <v>9.3741267382448594</v>
      </c>
      <c r="L112" s="185">
        <f t="shared" si="105"/>
        <v>10.463311474461189</v>
      </c>
      <c r="N112" s="23">
        <f t="shared" si="111"/>
        <v>0.1161905281024887</v>
      </c>
    </row>
    <row r="113" spans="1:14" ht="20.100000000000001" customHeight="1" x14ac:dyDescent="0.25">
      <c r="A113" s="24"/>
      <c r="B113" t="s">
        <v>85</v>
      </c>
      <c r="C113" s="243">
        <f t="shared" si="108"/>
        <v>10.740341753343239</v>
      </c>
      <c r="D113" s="244">
        <f t="shared" si="108"/>
        <v>6.7255351331530457</v>
      </c>
      <c r="E113" s="244">
        <f t="shared" si="105"/>
        <v>6.4315730019768429</v>
      </c>
      <c r="F113" s="244">
        <f t="shared" si="105"/>
        <v>7.5746706032697304</v>
      </c>
      <c r="G113" s="244">
        <f t="shared" ref="G113:H113" si="130">G66/G19</f>
        <v>7.2486208798786373</v>
      </c>
      <c r="H113" s="244">
        <f t="shared" si="130"/>
        <v>6.6711844915393463</v>
      </c>
      <c r="I113" s="244">
        <f t="shared" ref="I113" si="131">I66/I19</f>
        <v>8.5418669394930316</v>
      </c>
      <c r="J113" s="118">
        <f t="shared" si="108"/>
        <v>9.5932379898746127</v>
      </c>
      <c r="K113" s="165">
        <f t="shared" si="105"/>
        <v>8.9720637993226262</v>
      </c>
      <c r="L113" s="184">
        <f t="shared" si="105"/>
        <v>10.932939612274188</v>
      </c>
      <c r="N113" s="241">
        <f t="shared" si="111"/>
        <v>0.21855348521926518</v>
      </c>
    </row>
    <row r="114" spans="1:14" ht="20.100000000000001" customHeight="1" thickBot="1" x14ac:dyDescent="0.3">
      <c r="A114" s="24"/>
      <c r="B114" t="s">
        <v>86</v>
      </c>
      <c r="C114" s="243">
        <f t="shared" si="108"/>
        <v>5.0751526538280887</v>
      </c>
      <c r="D114" s="244">
        <f t="shared" si="108"/>
        <v>6.8814746543778798</v>
      </c>
      <c r="E114" s="244">
        <f t="shared" si="105"/>
        <v>10.251349141455437</v>
      </c>
      <c r="F114" s="244">
        <f t="shared" si="105"/>
        <v>9.7409664780148013</v>
      </c>
      <c r="G114" s="244">
        <f t="shared" ref="G114:H114" si="132">G67/G20</f>
        <v>9.5849544496161041</v>
      </c>
      <c r="H114" s="244">
        <f t="shared" si="132"/>
        <v>8.0210210210210207</v>
      </c>
      <c r="I114" s="244">
        <f t="shared" ref="I114" si="133">I67/I20</f>
        <v>8.9709885858382243</v>
      </c>
      <c r="J114" s="118">
        <f t="shared" si="108"/>
        <v>11.349635900947757</v>
      </c>
      <c r="K114" s="165">
        <f t="shared" si="105"/>
        <v>11.154911504718198</v>
      </c>
      <c r="L114" s="184">
        <f t="shared" si="105"/>
        <v>8.1783454824322259</v>
      </c>
      <c r="N114" s="34">
        <f t="shared" si="111"/>
        <v>-0.2668390530061106</v>
      </c>
    </row>
    <row r="115" spans="1:14" ht="20.100000000000001" customHeight="1" thickBot="1" x14ac:dyDescent="0.3">
      <c r="A115" s="5" t="s">
        <v>18</v>
      </c>
      <c r="B115" s="6"/>
      <c r="C115" s="113">
        <f t="shared" si="108"/>
        <v>2.5565231547833585</v>
      </c>
      <c r="D115" s="133">
        <f t="shared" si="108"/>
        <v>3.3287498623254157</v>
      </c>
      <c r="E115" s="133">
        <f t="shared" si="105"/>
        <v>3.2278217788349703</v>
      </c>
      <c r="F115" s="133">
        <f t="shared" si="105"/>
        <v>3.3963630686523398</v>
      </c>
      <c r="G115" s="133">
        <f t="shared" ref="G115:H115" si="134">G68/G21</f>
        <v>3.9662012137958258</v>
      </c>
      <c r="H115" s="133">
        <f t="shared" si="134"/>
        <v>5.4860148948133372</v>
      </c>
      <c r="I115" s="133">
        <f t="shared" ref="I115" si="135">I68/I21</f>
        <v>7.944602503168543</v>
      </c>
      <c r="J115" s="125">
        <f t="shared" si="108"/>
        <v>6.9682665809421849</v>
      </c>
      <c r="K115" s="200">
        <f t="shared" si="105"/>
        <v>6.5520064153963755</v>
      </c>
      <c r="L115" s="185">
        <f t="shared" si="105"/>
        <v>7.3968247880788009</v>
      </c>
      <c r="N115" s="23">
        <f t="shared" si="111"/>
        <v>0.1289404068190792</v>
      </c>
    </row>
    <row r="116" spans="1:14" ht="20.100000000000001" customHeight="1" x14ac:dyDescent="0.25">
      <c r="A116" s="24"/>
      <c r="B116" t="s">
        <v>85</v>
      </c>
      <c r="C116" s="243">
        <f t="shared" si="108"/>
        <v>1.7939831246105165</v>
      </c>
      <c r="D116" s="244">
        <f t="shared" si="108"/>
        <v>2.0244388159548348</v>
      </c>
      <c r="E116" s="244">
        <f t="shared" si="105"/>
        <v>1.8923411589803139</v>
      </c>
      <c r="F116" s="244">
        <f t="shared" si="105"/>
        <v>2.0508635241518101</v>
      </c>
      <c r="G116" s="244">
        <f t="shared" ref="G116:H116" si="136">G69/G22</f>
        <v>2.6179499326365159</v>
      </c>
      <c r="H116" s="244">
        <f t="shared" si="136"/>
        <v>3.412603883754878</v>
      </c>
      <c r="I116" s="244">
        <f t="shared" ref="I116" si="137">I69/I22</f>
        <v>6.2552252766592327</v>
      </c>
      <c r="J116" s="118">
        <f t="shared" si="108"/>
        <v>8.3230683004634418</v>
      </c>
      <c r="K116" s="165">
        <f t="shared" si="105"/>
        <v>7.1190727231644706</v>
      </c>
      <c r="L116" s="184">
        <f t="shared" si="105"/>
        <v>11.512096563366732</v>
      </c>
      <c r="N116" s="241">
        <f t="shared" si="111"/>
        <v>0.61707809584638385</v>
      </c>
    </row>
    <row r="117" spans="1:14" ht="20.100000000000001" customHeight="1" thickBot="1" x14ac:dyDescent="0.3">
      <c r="A117" s="24"/>
      <c r="B117" t="s">
        <v>86</v>
      </c>
      <c r="C117" s="243">
        <f t="shared" si="108"/>
        <v>4.7092063606274284</v>
      </c>
      <c r="D117" s="244">
        <f t="shared" si="108"/>
        <v>6.0770926186964775</v>
      </c>
      <c r="E117" s="244">
        <f t="shared" si="108"/>
        <v>6.6705595715119905</v>
      </c>
      <c r="F117" s="244">
        <f t="shared" si="108"/>
        <v>6.1223362192028423</v>
      </c>
      <c r="G117" s="244">
        <f t="shared" ref="G117:H117" si="138">G70/G23</f>
        <v>5.8859287395472553</v>
      </c>
      <c r="H117" s="244">
        <f t="shared" si="138"/>
        <v>7.2242987464468031</v>
      </c>
      <c r="I117" s="244">
        <f t="shared" ref="I117" si="139">I70/I23</f>
        <v>8.5177424870616552</v>
      </c>
      <c r="J117" s="118">
        <f t="shared" si="108"/>
        <v>6.7585146962873406</v>
      </c>
      <c r="K117" s="165">
        <f t="shared" si="108"/>
        <v>6.4408498609231977</v>
      </c>
      <c r="L117" s="184">
        <f t="shared" si="108"/>
        <v>6.7988501918836581</v>
      </c>
      <c r="N117" s="34">
        <f t="shared" si="111"/>
        <v>5.5582778467241988E-2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0">C71/C24</f>
        <v>5.3955760221934037</v>
      </c>
      <c r="D118" s="133">
        <f t="shared" si="140"/>
        <v>5.1799325929553977</v>
      </c>
      <c r="E118" s="133">
        <f t="shared" si="140"/>
        <v>4.7635860641355796</v>
      </c>
      <c r="F118" s="133">
        <f t="shared" si="140"/>
        <v>4.9454734137691387</v>
      </c>
      <c r="G118" s="133">
        <f t="shared" ref="G118:H118" si="141">G71/G24</f>
        <v>4.481723753518013</v>
      </c>
      <c r="H118" s="133">
        <f t="shared" si="141"/>
        <v>4.4946541404210185</v>
      </c>
      <c r="I118" s="133">
        <f t="shared" ref="I118" si="142">I71/I24</f>
        <v>5.5624823683655258</v>
      </c>
      <c r="J118" s="125">
        <f t="shared" si="140"/>
        <v>6.6787022574583652</v>
      </c>
      <c r="K118" s="200">
        <f t="shared" si="140"/>
        <v>6.1474288302188844</v>
      </c>
      <c r="L118" s="185">
        <f t="shared" si="140"/>
        <v>7.2552838315696286</v>
      </c>
      <c r="N118" s="23">
        <f t="shared" si="111"/>
        <v>0.18021436798175963</v>
      </c>
    </row>
    <row r="119" spans="1:14" ht="20.100000000000001" customHeight="1" x14ac:dyDescent="0.25">
      <c r="A119" s="24"/>
      <c r="B119" t="s">
        <v>85</v>
      </c>
      <c r="C119" s="243">
        <f t="shared" si="140"/>
        <v>2.3501310250034941</v>
      </c>
      <c r="D119" s="244">
        <f t="shared" si="140"/>
        <v>1.7205061094403147</v>
      </c>
      <c r="E119" s="244">
        <f t="shared" si="140"/>
        <v>2.0100056006192144</v>
      </c>
      <c r="F119" s="244">
        <f t="shared" si="140"/>
        <v>2.230289238526634</v>
      </c>
      <c r="G119" s="244">
        <f t="shared" ref="G119:H119" si="143">G72/G25</f>
        <v>2.174360812613283</v>
      </c>
      <c r="H119" s="244">
        <f t="shared" si="143"/>
        <v>2.1928423228582279</v>
      </c>
      <c r="I119" s="244">
        <f t="shared" ref="I119" si="144">I72/I25</f>
        <v>2.1862448703561306</v>
      </c>
      <c r="J119" s="118">
        <f t="shared" si="140"/>
        <v>2.586378264862975</v>
      </c>
      <c r="K119" s="165">
        <f t="shared" si="140"/>
        <v>2.5462689541793515</v>
      </c>
      <c r="L119" s="184">
        <f t="shared" si="140"/>
        <v>2.4185456626737376</v>
      </c>
      <c r="N119" s="241">
        <f t="shared" si="111"/>
        <v>-5.0160958564873369E-2</v>
      </c>
    </row>
    <row r="120" spans="1:14" ht="20.100000000000001" customHeight="1" thickBot="1" x14ac:dyDescent="0.3">
      <c r="A120" s="24"/>
      <c r="B120" t="s">
        <v>86</v>
      </c>
      <c r="C120" s="243">
        <f t="shared" si="140"/>
        <v>6.4409355529930119</v>
      </c>
      <c r="D120" s="244">
        <f t="shared" si="140"/>
        <v>6.5434216445544982</v>
      </c>
      <c r="E120" s="244">
        <f t="shared" si="140"/>
        <v>6.7307329000306231</v>
      </c>
      <c r="F120" s="244">
        <f t="shared" si="140"/>
        <v>6.7560384242543554</v>
      </c>
      <c r="G120" s="244">
        <f t="shared" ref="G120:H120" si="145">G73/G26</f>
        <v>5.5997589547336375</v>
      </c>
      <c r="H120" s="244">
        <f t="shared" si="145"/>
        <v>5.4410568685003211</v>
      </c>
      <c r="I120" s="244">
        <f t="shared" ref="I120" si="146">I73/I26</f>
        <v>6.8220499731423772</v>
      </c>
      <c r="J120" s="118">
        <f t="shared" si="140"/>
        <v>7.8871082439084299</v>
      </c>
      <c r="K120" s="165">
        <f t="shared" si="140"/>
        <v>7.280970565160084</v>
      </c>
      <c r="L120" s="184">
        <f t="shared" si="140"/>
        <v>8.4200951577661574</v>
      </c>
      <c r="N120" s="34">
        <f t="shared" si="111"/>
        <v>0.15645230019976436</v>
      </c>
    </row>
    <row r="121" spans="1:14" ht="20.100000000000001" customHeight="1" thickBot="1" x14ac:dyDescent="0.3">
      <c r="A121" s="5" t="s">
        <v>84</v>
      </c>
      <c r="B121" s="6"/>
      <c r="C121" s="113">
        <f t="shared" si="140"/>
        <v>5.2504744138606689</v>
      </c>
      <c r="D121" s="133">
        <f t="shared" si="140"/>
        <v>5.4676832997077218</v>
      </c>
      <c r="E121" s="133">
        <f t="shared" si="140"/>
        <v>4.886341132332082</v>
      </c>
      <c r="F121" s="133">
        <f t="shared" si="140"/>
        <v>6.1665436493752672</v>
      </c>
      <c r="G121" s="133">
        <f t="shared" ref="G121:H121" si="147">G74/G27</f>
        <v>6.0691196351111474</v>
      </c>
      <c r="H121" s="133">
        <f t="shared" si="147"/>
        <v>5.1573648389618274</v>
      </c>
      <c r="I121" s="133">
        <f t="shared" ref="I121" si="148">I74/I27</f>
        <v>5.1515994770610298</v>
      </c>
      <c r="J121" s="125">
        <f t="shared" si="140"/>
        <v>5.9584200717317284</v>
      </c>
      <c r="K121" s="200">
        <f t="shared" si="140"/>
        <v>5.0578887610359429</v>
      </c>
      <c r="L121" s="185">
        <f t="shared" si="140"/>
        <v>7.8484044320026287</v>
      </c>
      <c r="N121" s="23">
        <f t="shared" si="111"/>
        <v>0.55171550874423347</v>
      </c>
    </row>
    <row r="122" spans="1:14" ht="20.100000000000001" customHeight="1" x14ac:dyDescent="0.25">
      <c r="A122" s="24"/>
      <c r="B122" t="s">
        <v>85</v>
      </c>
      <c r="C122" s="243">
        <f t="shared" si="140"/>
        <v>2.426612205670351</v>
      </c>
      <c r="D122" s="244">
        <f t="shared" si="140"/>
        <v>2.9680003511621273</v>
      </c>
      <c r="E122" s="244">
        <f t="shared" si="140"/>
        <v>3.2657471766053794</v>
      </c>
      <c r="F122" s="244">
        <f t="shared" si="140"/>
        <v>3.078029076092117</v>
      </c>
      <c r="G122" s="244">
        <f t="shared" ref="G122:H122" si="149">G75/G28</f>
        <v>3.2907027153363919</v>
      </c>
      <c r="H122" s="244">
        <f t="shared" si="149"/>
        <v>2.7581557874861118</v>
      </c>
      <c r="I122" s="244">
        <f t="shared" ref="I122" si="150">I75/I28</f>
        <v>2.7346952213731281</v>
      </c>
      <c r="J122" s="118">
        <f t="shared" si="140"/>
        <v>2.720475185608378</v>
      </c>
      <c r="K122" s="165">
        <f t="shared" si="140"/>
        <v>2.5135534382666944</v>
      </c>
      <c r="L122" s="184">
        <f t="shared" si="140"/>
        <v>3.1451000164124721</v>
      </c>
      <c r="N122" s="241">
        <f t="shared" si="111"/>
        <v>0.25125647560581876</v>
      </c>
    </row>
    <row r="123" spans="1:14" ht="20.100000000000001" customHeight="1" thickBot="1" x14ac:dyDescent="0.3">
      <c r="A123" s="24"/>
      <c r="B123" t="s">
        <v>86</v>
      </c>
      <c r="C123" s="243">
        <f t="shared" si="140"/>
        <v>6.3447256205426141</v>
      </c>
      <c r="D123" s="244">
        <f t="shared" si="140"/>
        <v>6.1702237903723258</v>
      </c>
      <c r="E123" s="244">
        <f t="shared" si="140"/>
        <v>7.2638373075839455</v>
      </c>
      <c r="F123" s="244">
        <f t="shared" si="140"/>
        <v>8.2943623749644892</v>
      </c>
      <c r="G123" s="244">
        <f t="shared" ref="G123:H123" si="151">G76/G29</f>
        <v>7.3281471270022669</v>
      </c>
      <c r="H123" s="244">
        <f t="shared" si="151"/>
        <v>6.4263712942057687</v>
      </c>
      <c r="I123" s="244">
        <f t="shared" ref="I123" si="152">I76/I29</f>
        <v>6.1411943745380633</v>
      </c>
      <c r="J123" s="118">
        <f t="shared" si="140"/>
        <v>7.2906054561021714</v>
      </c>
      <c r="K123" s="165">
        <f t="shared" si="140"/>
        <v>6.2638199251745981</v>
      </c>
      <c r="L123" s="184">
        <f t="shared" si="140"/>
        <v>9.0222494333203169</v>
      </c>
      <c r="N123" s="34">
        <f t="shared" si="111"/>
        <v>0.44037496944307991</v>
      </c>
    </row>
    <row r="124" spans="1:14" ht="20.100000000000001" customHeight="1" thickBot="1" x14ac:dyDescent="0.3">
      <c r="A124" s="5" t="s">
        <v>9</v>
      </c>
      <c r="B124" s="6"/>
      <c r="C124" s="113">
        <f t="shared" si="140"/>
        <v>4.2926865832174128</v>
      </c>
      <c r="D124" s="133">
        <f t="shared" si="140"/>
        <v>4.3303673697966829</v>
      </c>
      <c r="E124" s="133">
        <f t="shared" si="140"/>
        <v>4.5876927752226218</v>
      </c>
      <c r="F124" s="133">
        <f t="shared" si="140"/>
        <v>4.4357436801881249</v>
      </c>
      <c r="G124" s="133">
        <f t="shared" ref="G124:H124" si="153">G77/G30</f>
        <v>3.9297965280126252</v>
      </c>
      <c r="H124" s="133">
        <f t="shared" si="153"/>
        <v>4.5109499253330583</v>
      </c>
      <c r="I124" s="133">
        <f t="shared" ref="I124" si="154">I77/I30</f>
        <v>5.2777908915462186</v>
      </c>
      <c r="J124" s="125">
        <f t="shared" si="140"/>
        <v>5.4933438703170125</v>
      </c>
      <c r="K124" s="200">
        <f t="shared" si="140"/>
        <v>5.6488708111928334</v>
      </c>
      <c r="L124" s="185">
        <f t="shared" si="140"/>
        <v>5.8105347798628202</v>
      </c>
      <c r="N124" s="23">
        <f t="shared" si="111"/>
        <v>2.8618811453372448E-2</v>
      </c>
    </row>
    <row r="125" spans="1:14" ht="20.100000000000001" customHeight="1" x14ac:dyDescent="0.25">
      <c r="A125" s="24"/>
      <c r="B125" t="s">
        <v>85</v>
      </c>
      <c r="C125" s="243">
        <f t="shared" si="140"/>
        <v>4.0448386420193048</v>
      </c>
      <c r="D125" s="244">
        <f t="shared" si="140"/>
        <v>4.1957895610596871</v>
      </c>
      <c r="E125" s="244">
        <f t="shared" si="140"/>
        <v>4.4812776538001158</v>
      </c>
      <c r="F125" s="244">
        <f t="shared" si="140"/>
        <v>4.2935108295435862</v>
      </c>
      <c r="G125" s="244">
        <f t="shared" ref="G125:H125" si="155">G78/G31</f>
        <v>3.8041683885677293</v>
      </c>
      <c r="H125" s="244">
        <f t="shared" si="155"/>
        <v>4.2428125624244348</v>
      </c>
      <c r="I125" s="244">
        <f t="shared" ref="I125" si="156">I78/I31</f>
        <v>5.0255020417130716</v>
      </c>
      <c r="J125" s="118">
        <f t="shared" si="140"/>
        <v>5.1174387967186226</v>
      </c>
      <c r="K125" s="165">
        <f t="shared" si="140"/>
        <v>5.3066385417202637</v>
      </c>
      <c r="L125" s="184">
        <f t="shared" si="140"/>
        <v>5.4471763035848779</v>
      </c>
      <c r="N125" s="241">
        <f t="shared" si="111"/>
        <v>2.6483386942547586E-2</v>
      </c>
    </row>
    <row r="126" spans="1:14" ht="20.100000000000001" customHeight="1" thickBot="1" x14ac:dyDescent="0.3">
      <c r="A126" s="24"/>
      <c r="B126" t="s">
        <v>86</v>
      </c>
      <c r="C126" s="243">
        <f t="shared" si="140"/>
        <v>7.6566687365798547</v>
      </c>
      <c r="D126" s="244">
        <f t="shared" si="140"/>
        <v>7.3523255133109533</v>
      </c>
      <c r="E126" s="244">
        <f t="shared" si="140"/>
        <v>6.8398369907983891</v>
      </c>
      <c r="F126" s="244">
        <f t="shared" si="140"/>
        <v>6.3968908904375734</v>
      </c>
      <c r="G126" s="244">
        <f t="shared" ref="G126:H126" si="157">G79/G32</f>
        <v>7.4706466654434793</v>
      </c>
      <c r="H126" s="244">
        <f t="shared" si="157"/>
        <v>8.7881363440959017</v>
      </c>
      <c r="I126" s="244">
        <f t="shared" ref="I126" si="158">I79/I32</f>
        <v>8.3188437005437184</v>
      </c>
      <c r="J126" s="118">
        <f t="shared" si="140"/>
        <v>9.7830744897691417</v>
      </c>
      <c r="K126" s="165">
        <f t="shared" si="140"/>
        <v>8.9402359778866298</v>
      </c>
      <c r="L126" s="184">
        <f t="shared" si="140"/>
        <v>11.087324207201515</v>
      </c>
      <c r="N126" s="34">
        <f t="shared" si="111"/>
        <v>0.24016012939989898</v>
      </c>
    </row>
    <row r="127" spans="1:14" ht="20.100000000000001" customHeight="1" thickBot="1" x14ac:dyDescent="0.3">
      <c r="A127" s="5" t="s">
        <v>12</v>
      </c>
      <c r="B127" s="6"/>
      <c r="C127" s="113">
        <f t="shared" si="140"/>
        <v>3.7574468322224552</v>
      </c>
      <c r="D127" s="133">
        <f t="shared" si="140"/>
        <v>3.7704534225375128</v>
      </c>
      <c r="E127" s="133">
        <f t="shared" si="140"/>
        <v>3.7531063004621421</v>
      </c>
      <c r="F127" s="133">
        <f t="shared" si="140"/>
        <v>3.227103290015922</v>
      </c>
      <c r="G127" s="133">
        <f t="shared" ref="G127:H127" si="159">G80/G33</f>
        <v>3.0572923623670283</v>
      </c>
      <c r="H127" s="133">
        <f t="shared" si="159"/>
        <v>3.1149493838906142</v>
      </c>
      <c r="I127" s="133">
        <f t="shared" ref="I127" si="160">I80/I33</f>
        <v>3.6314053948980831</v>
      </c>
      <c r="J127" s="125">
        <f t="shared" si="140"/>
        <v>4.2775511046206995</v>
      </c>
      <c r="K127" s="200">
        <f t="shared" si="140"/>
        <v>3.8751646752631381</v>
      </c>
      <c r="L127" s="185">
        <f t="shared" si="140"/>
        <v>4.5978644701970675</v>
      </c>
      <c r="N127" s="23">
        <f t="shared" si="111"/>
        <v>0.18649524742709297</v>
      </c>
    </row>
    <row r="128" spans="1:14" ht="20.100000000000001" customHeight="1" x14ac:dyDescent="0.25">
      <c r="A128" s="24"/>
      <c r="B128" t="s">
        <v>85</v>
      </c>
      <c r="C128" s="243">
        <f t="shared" si="140"/>
        <v>3.53861967929131</v>
      </c>
      <c r="D128" s="244">
        <f t="shared" si="140"/>
        <v>3.5439717284928807</v>
      </c>
      <c r="E128" s="244">
        <f t="shared" si="140"/>
        <v>3.4984735477994975</v>
      </c>
      <c r="F128" s="244">
        <f t="shared" si="140"/>
        <v>3.0085808027050058</v>
      </c>
      <c r="G128" s="244">
        <f t="shared" ref="G128:H128" si="161">G81/G34</f>
        <v>2.842220204944089</v>
      </c>
      <c r="H128" s="244">
        <f t="shared" si="161"/>
        <v>2.8931624364411754</v>
      </c>
      <c r="I128" s="244">
        <f t="shared" ref="I128" si="162">I81/I34</f>
        <v>3.4675537945068093</v>
      </c>
      <c r="J128" s="118">
        <f t="shared" si="140"/>
        <v>4.0568661530990475</v>
      </c>
      <c r="K128" s="165">
        <f t="shared" si="140"/>
        <v>3.6868424642265274</v>
      </c>
      <c r="L128" s="184">
        <f t="shared" si="140"/>
        <v>4.3349775018103465</v>
      </c>
      <c r="N128" s="42">
        <f t="shared" si="111"/>
        <v>0.17579678108643926</v>
      </c>
    </row>
    <row r="129" spans="1:14" ht="20.100000000000001" customHeight="1" thickBot="1" x14ac:dyDescent="0.3">
      <c r="A129" s="24"/>
      <c r="B129" t="s">
        <v>86</v>
      </c>
      <c r="C129" s="243">
        <f t="shared" si="140"/>
        <v>5.8274869076041673</v>
      </c>
      <c r="D129" s="244">
        <f t="shared" si="140"/>
        <v>6.1706525810709572</v>
      </c>
      <c r="E129" s="244">
        <f t="shared" si="140"/>
        <v>6.5230090224699726</v>
      </c>
      <c r="F129" s="244">
        <f t="shared" si="140"/>
        <v>7.1176370073806776</v>
      </c>
      <c r="G129" s="244">
        <f t="shared" ref="G129:H129" si="163">G82/G35</f>
        <v>6.7284532229279463</v>
      </c>
      <c r="H129" s="244">
        <f t="shared" si="163"/>
        <v>6.9926549776795479</v>
      </c>
      <c r="I129" s="244">
        <f t="shared" ref="I129" si="164">I82/I35</f>
        <v>7.0821664587973956</v>
      </c>
      <c r="J129" s="118">
        <f t="shared" si="140"/>
        <v>7.8572425757652313</v>
      </c>
      <c r="K129" s="165">
        <f t="shared" si="140"/>
        <v>7.1339868397443773</v>
      </c>
      <c r="L129" s="184">
        <f t="shared" si="140"/>
        <v>8.9827811265523145</v>
      </c>
      <c r="N129" s="159">
        <f t="shared" si="111"/>
        <v>0.25915302737987428</v>
      </c>
    </row>
    <row r="130" spans="1:14" ht="20.100000000000001" customHeight="1" thickBot="1" x14ac:dyDescent="0.3">
      <c r="A130" s="5" t="s">
        <v>11</v>
      </c>
      <c r="B130" s="6"/>
      <c r="C130" s="113">
        <f t="shared" si="140"/>
        <v>3.4995901302247181</v>
      </c>
      <c r="D130" s="133">
        <f t="shared" si="140"/>
        <v>3.6172306493557351</v>
      </c>
      <c r="E130" s="133">
        <f t="shared" si="140"/>
        <v>3.6593951137034177</v>
      </c>
      <c r="F130" s="133">
        <f t="shared" si="140"/>
        <v>3.8105394511720654</v>
      </c>
      <c r="G130" s="133">
        <f t="shared" ref="G130:H130" si="165">G83/G36</f>
        <v>3.4404899265721021</v>
      </c>
      <c r="H130" s="133">
        <f t="shared" si="165"/>
        <v>3.5800973454808123</v>
      </c>
      <c r="I130" s="133">
        <f t="shared" ref="I130" si="166">I83/I36</f>
        <v>4.028783015127404</v>
      </c>
      <c r="J130" s="125">
        <f t="shared" si="140"/>
        <v>4.2447421156997613</v>
      </c>
      <c r="K130" s="200">
        <f t="shared" si="140"/>
        <v>3.9194707850277264</v>
      </c>
      <c r="L130" s="185">
        <f t="shared" si="140"/>
        <v>4.468714024592817</v>
      </c>
      <c r="N130" s="23">
        <f t="shared" si="111"/>
        <v>0.14013198967145898</v>
      </c>
    </row>
    <row r="131" spans="1:14" ht="20.100000000000001" customHeight="1" x14ac:dyDescent="0.25">
      <c r="A131" s="24"/>
      <c r="B131" t="s">
        <v>85</v>
      </c>
      <c r="C131" s="243">
        <f t="shared" si="140"/>
        <v>3.4083640351108162</v>
      </c>
      <c r="D131" s="244">
        <f t="shared" si="140"/>
        <v>3.5775403797372478</v>
      </c>
      <c r="E131" s="244">
        <f t="shared" si="140"/>
        <v>3.6305421680040419</v>
      </c>
      <c r="F131" s="244">
        <f t="shared" si="140"/>
        <v>3.741903559508474</v>
      </c>
      <c r="G131" s="244">
        <f t="shared" ref="G131:H131" si="167">G84/G37</f>
        <v>3.3950410876685271</v>
      </c>
      <c r="H131" s="244">
        <f t="shared" si="167"/>
        <v>3.5452806317591055</v>
      </c>
      <c r="I131" s="244">
        <f t="shared" ref="I131" si="168">I84/I37</f>
        <v>4.0194528651173762</v>
      </c>
      <c r="J131" s="118">
        <f t="shared" si="140"/>
        <v>4.210965022491604</v>
      </c>
      <c r="K131" s="165">
        <f t="shared" si="140"/>
        <v>3.8936756754442099</v>
      </c>
      <c r="L131" s="184">
        <f t="shared" si="140"/>
        <v>4.4044153156325185</v>
      </c>
      <c r="N131" s="241">
        <f t="shared" si="111"/>
        <v>0.13117159279837576</v>
      </c>
    </row>
    <row r="132" spans="1:14" ht="20.100000000000001" customHeight="1" thickBot="1" x14ac:dyDescent="0.3">
      <c r="A132" s="24"/>
      <c r="B132" t="s">
        <v>86</v>
      </c>
      <c r="C132" s="243">
        <f t="shared" si="140"/>
        <v>4.1623226960790083</v>
      </c>
      <c r="D132" s="244">
        <f t="shared" si="140"/>
        <v>3.8915702170283808</v>
      </c>
      <c r="E132" s="244">
        <f t="shared" si="140"/>
        <v>3.874407334071523</v>
      </c>
      <c r="F132" s="244">
        <f t="shared" si="140"/>
        <v>4.2834499211833652</v>
      </c>
      <c r="G132" s="244">
        <f t="shared" ref="G132:H132" si="169">G85/G38</f>
        <v>3.7529851266160175</v>
      </c>
      <c r="H132" s="244">
        <f t="shared" si="169"/>
        <v>3.8161204085975133</v>
      </c>
      <c r="I132" s="244">
        <f t="shared" ref="I132" si="170">I85/I38</f>
        <v>4.0936077304298024</v>
      </c>
      <c r="J132" s="118">
        <f t="shared" si="140"/>
        <v>4.4851584499310668</v>
      </c>
      <c r="K132" s="165">
        <f t="shared" si="140"/>
        <v>4.1093833263795503</v>
      </c>
      <c r="L132" s="184">
        <f t="shared" si="140"/>
        <v>4.9544294309864743</v>
      </c>
      <c r="N132" s="34">
        <f t="shared" si="111"/>
        <v>0.20563817913560931</v>
      </c>
    </row>
    <row r="133" spans="1:14" ht="20.100000000000001" customHeight="1" thickBot="1" x14ac:dyDescent="0.3">
      <c r="A133" s="5" t="s">
        <v>6</v>
      </c>
      <c r="B133" s="6"/>
      <c r="C133" s="113">
        <f t="shared" si="140"/>
        <v>4.721032914532131</v>
      </c>
      <c r="D133" s="133">
        <f t="shared" si="140"/>
        <v>5.2663767289432464</v>
      </c>
      <c r="E133" s="133">
        <f t="shared" si="140"/>
        <v>5.8535288582290521</v>
      </c>
      <c r="F133" s="133">
        <f t="shared" si="140"/>
        <v>6.0191776162717172</v>
      </c>
      <c r="G133" s="133">
        <f t="shared" ref="G133:H133" si="171">G86/G39</f>
        <v>5.2108803360939211</v>
      </c>
      <c r="H133" s="133">
        <f t="shared" si="171"/>
        <v>5.2995905110737507</v>
      </c>
      <c r="I133" s="133">
        <f t="shared" ref="I133" si="172">I86/I39</f>
        <v>5.9692527148983929</v>
      </c>
      <c r="J133" s="125">
        <f t="shared" si="140"/>
        <v>6.4692702760391674</v>
      </c>
      <c r="K133" s="200">
        <f t="shared" si="140"/>
        <v>6.1627258980238411</v>
      </c>
      <c r="L133" s="185">
        <f t="shared" si="140"/>
        <v>7.0358644055164667</v>
      </c>
      <c r="N133" s="23">
        <f t="shared" si="111"/>
        <v>0.14168056829731937</v>
      </c>
    </row>
    <row r="134" spans="1:14" ht="20.100000000000001" customHeight="1" x14ac:dyDescent="0.25">
      <c r="A134" s="24"/>
      <c r="B134" t="s">
        <v>85</v>
      </c>
      <c r="C134" s="243">
        <f t="shared" ref="C134:L141" si="173">C87/C40</f>
        <v>4.5598195089274833</v>
      </c>
      <c r="D134" s="244">
        <f t="shared" si="173"/>
        <v>5.1058624079565424</v>
      </c>
      <c r="E134" s="244">
        <f t="shared" si="173"/>
        <v>5.6401367347999942</v>
      </c>
      <c r="F134" s="244">
        <f t="shared" si="173"/>
        <v>5.7877716159014421</v>
      </c>
      <c r="G134" s="244">
        <f t="shared" ref="G134:H134" si="174">G87/G40</f>
        <v>5.0455744968725238</v>
      </c>
      <c r="H134" s="244">
        <f t="shared" si="174"/>
        <v>5.1280016920231288</v>
      </c>
      <c r="I134" s="244">
        <f t="shared" ref="I134" si="175">I87/I40</f>
        <v>5.8457926044216801</v>
      </c>
      <c r="J134" s="118">
        <f t="shared" si="173"/>
        <v>6.3486150193099524</v>
      </c>
      <c r="K134" s="165">
        <f t="shared" si="173"/>
        <v>6.0042038073126287</v>
      </c>
      <c r="L134" s="184">
        <f t="shared" si="173"/>
        <v>6.9161848849694287</v>
      </c>
      <c r="N134" s="241">
        <f t="shared" si="111"/>
        <v>0.15189042659512686</v>
      </c>
    </row>
    <row r="135" spans="1:14" ht="20.100000000000001" customHeight="1" thickBot="1" x14ac:dyDescent="0.3">
      <c r="A135" s="24"/>
      <c r="B135" t="s">
        <v>86</v>
      </c>
      <c r="C135" s="243">
        <f t="shared" si="173"/>
        <v>5.1458242243880852</v>
      </c>
      <c r="D135" s="244">
        <f t="shared" si="173"/>
        <v>5.7257321272227033</v>
      </c>
      <c r="E135" s="244">
        <f t="shared" si="173"/>
        <v>6.5239417624862801</v>
      </c>
      <c r="F135" s="244">
        <f t="shared" si="173"/>
        <v>6.7535079756300425</v>
      </c>
      <c r="G135" s="244">
        <f t="shared" ref="G135:H135" si="176">G88/G41</f>
        <v>5.7534669784268271</v>
      </c>
      <c r="H135" s="244">
        <f t="shared" si="176"/>
        <v>5.8753001646754095</v>
      </c>
      <c r="I135" s="244">
        <f t="shared" ref="I135" si="177">I88/I41</f>
        <v>6.364229831387969</v>
      </c>
      <c r="J135" s="118">
        <f t="shared" si="173"/>
        <v>6.8393316760972622</v>
      </c>
      <c r="K135" s="165">
        <f t="shared" si="173"/>
        <v>6.6547571505187131</v>
      </c>
      <c r="L135" s="184">
        <f t="shared" si="173"/>
        <v>7.4219452792043468</v>
      </c>
      <c r="N135" s="34">
        <f t="shared" si="111"/>
        <v>0.11528416609850808</v>
      </c>
    </row>
    <row r="136" spans="1:14" ht="20.100000000000001" customHeight="1" thickBot="1" x14ac:dyDescent="0.3">
      <c r="A136" s="5" t="s">
        <v>7</v>
      </c>
      <c r="B136" s="6"/>
      <c r="C136" s="113">
        <f t="shared" si="173"/>
        <v>13.606317179877836</v>
      </c>
      <c r="D136" s="133">
        <f t="shared" si="173"/>
        <v>12.864860068951531</v>
      </c>
      <c r="E136" s="133">
        <f t="shared" si="173"/>
        <v>15.569859982213398</v>
      </c>
      <c r="F136" s="133">
        <f t="shared" si="173"/>
        <v>14.675860440346899</v>
      </c>
      <c r="G136" s="133">
        <f t="shared" ref="G136:H136" si="178">G89/G42</f>
        <v>13.064319030268306</v>
      </c>
      <c r="H136" s="133">
        <f t="shared" si="178"/>
        <v>12.607329984578895</v>
      </c>
      <c r="I136" s="133">
        <f t="shared" ref="I136" si="179">I89/I42</f>
        <v>13.496033368812915</v>
      </c>
      <c r="J136" s="125">
        <f t="shared" si="173"/>
        <v>15.307274669510956</v>
      </c>
      <c r="K136" s="200">
        <f t="shared" si="173"/>
        <v>13.132796377965114</v>
      </c>
      <c r="L136" s="185">
        <f t="shared" si="173"/>
        <v>17.057581854342622</v>
      </c>
      <c r="N136" s="23">
        <f t="shared" si="111"/>
        <v>0.29885375234803124</v>
      </c>
    </row>
    <row r="137" spans="1:14" ht="20.100000000000001" customHeight="1" x14ac:dyDescent="0.25">
      <c r="A137" s="24"/>
      <c r="B137" t="s">
        <v>85</v>
      </c>
      <c r="C137" s="243">
        <f t="shared" si="173"/>
        <v>14.350304107937331</v>
      </c>
      <c r="D137" s="244">
        <f t="shared" si="173"/>
        <v>13.254032344608516</v>
      </c>
      <c r="E137" s="244">
        <f t="shared" si="173"/>
        <v>16.005821971273939</v>
      </c>
      <c r="F137" s="244">
        <f t="shared" si="173"/>
        <v>14.962971699296874</v>
      </c>
      <c r="G137" s="244">
        <f t="shared" ref="G137:H137" si="180">G90/G43</f>
        <v>13.322338568935427</v>
      </c>
      <c r="H137" s="244">
        <f t="shared" si="180"/>
        <v>12.841002476640774</v>
      </c>
      <c r="I137" s="244">
        <f t="shared" ref="I137" si="181">I90/I43</f>
        <v>13.681261272986278</v>
      </c>
      <c r="J137" s="118">
        <f t="shared" si="173"/>
        <v>15.432905521059979</v>
      </c>
      <c r="K137" s="165">
        <f t="shared" si="173"/>
        <v>13.229053184829118</v>
      </c>
      <c r="L137" s="184">
        <f t="shared" si="173"/>
        <v>17.180692618610603</v>
      </c>
      <c r="N137" s="241">
        <f t="shared" si="111"/>
        <v>0.29870916524193636</v>
      </c>
    </row>
    <row r="138" spans="1:14" ht="20.100000000000001" customHeight="1" thickBot="1" x14ac:dyDescent="0.3">
      <c r="A138" s="24"/>
      <c r="B138" t="s">
        <v>86</v>
      </c>
      <c r="C138" s="243">
        <f t="shared" si="173"/>
        <v>5.5137378600481446</v>
      </c>
      <c r="D138" s="244">
        <f t="shared" si="173"/>
        <v>6.1936626195732156</v>
      </c>
      <c r="E138" s="244">
        <f t="shared" si="173"/>
        <v>6.5642748365134818</v>
      </c>
      <c r="F138" s="244">
        <f t="shared" si="173"/>
        <v>7.7352744919623904</v>
      </c>
      <c r="G138" s="244">
        <f t="shared" ref="G138:H138" si="182">G91/G44</f>
        <v>8.2624648876404496</v>
      </c>
      <c r="H138" s="244">
        <f t="shared" si="182"/>
        <v>6.8024935912374742</v>
      </c>
      <c r="I138" s="244">
        <f t="shared" ref="I138" si="183">I91/I44</f>
        <v>9.7006498036112809</v>
      </c>
      <c r="J138" s="118">
        <f t="shared" si="173"/>
        <v>10.482884693052586</v>
      </c>
      <c r="K138" s="165">
        <f t="shared" si="173"/>
        <v>9.3371670198758245</v>
      </c>
      <c r="L138" s="184">
        <f t="shared" si="173"/>
        <v>11.635008054350122</v>
      </c>
      <c r="N138" s="34">
        <f t="shared" si="111"/>
        <v>0.24609616916811416</v>
      </c>
    </row>
    <row r="139" spans="1:14" ht="20.100000000000001" customHeight="1" thickBot="1" x14ac:dyDescent="0.3">
      <c r="A139" s="74" t="s">
        <v>20</v>
      </c>
      <c r="B139" s="100"/>
      <c r="C139" s="114">
        <f t="shared" si="173"/>
        <v>4.7569112942824816</v>
      </c>
      <c r="D139" s="115">
        <f t="shared" si="173"/>
        <v>5.1415914345030833</v>
      </c>
      <c r="E139" s="115">
        <f t="shared" si="173"/>
        <v>5.4155944930994329</v>
      </c>
      <c r="F139" s="115">
        <f t="shared" si="173"/>
        <v>5.4857998961083991</v>
      </c>
      <c r="G139" s="115">
        <f t="shared" ref="G139:H139" si="184">G92/G45</f>
        <v>4.8001473258470018</v>
      </c>
      <c r="H139" s="115">
        <f t="shared" si="184"/>
        <v>4.927343918472844</v>
      </c>
      <c r="I139" s="115">
        <f t="shared" ref="I139" si="185">I92/I45</f>
        <v>5.6840744251405244</v>
      </c>
      <c r="J139" s="175">
        <f t="shared" si="173"/>
        <v>6.184388400269051</v>
      </c>
      <c r="K139" s="201">
        <f t="shared" si="173"/>
        <v>5.8585536473786206</v>
      </c>
      <c r="L139" s="202">
        <f t="shared" si="173"/>
        <v>6.9269630434876772</v>
      </c>
      <c r="N139" s="128">
        <f t="shared" si="111"/>
        <v>0.18236743408283218</v>
      </c>
    </row>
    <row r="140" spans="1:14" ht="20.100000000000001" customHeight="1" x14ac:dyDescent="0.25">
      <c r="A140" s="24"/>
      <c r="B140" t="s">
        <v>85</v>
      </c>
      <c r="C140" s="317">
        <f t="shared" si="173"/>
        <v>4.1281331506122632</v>
      </c>
      <c r="D140" s="318">
        <f t="shared" si="173"/>
        <v>4.474090918187315</v>
      </c>
      <c r="E140" s="318">
        <f t="shared" si="173"/>
        <v>4.7237006255893252</v>
      </c>
      <c r="F140" s="318">
        <f t="shared" si="173"/>
        <v>4.6644637939891123</v>
      </c>
      <c r="G140" s="318">
        <f t="shared" ref="G140:H140" si="186">G93/G46</f>
        <v>4.1303115336817093</v>
      </c>
      <c r="H140" s="318">
        <f t="shared" si="186"/>
        <v>4.2761958485544378</v>
      </c>
      <c r="I140" s="318">
        <f t="shared" ref="I140" si="187">I93/I46</f>
        <v>4.9121407522162652</v>
      </c>
      <c r="J140" s="319">
        <f t="shared" si="173"/>
        <v>5.3540393152421268</v>
      </c>
      <c r="K140" s="320">
        <f t="shared" si="173"/>
        <v>5.0176422837701855</v>
      </c>
      <c r="L140" s="321">
        <f t="shared" si="173"/>
        <v>5.8417403137534105</v>
      </c>
      <c r="N140" s="241">
        <f t="shared" si="111"/>
        <v>0.16424009193497338</v>
      </c>
    </row>
    <row r="141" spans="1:14" ht="20.100000000000001" customHeight="1" thickBot="1" x14ac:dyDescent="0.3">
      <c r="A141" s="31"/>
      <c r="B141" s="25" t="s">
        <v>86</v>
      </c>
      <c r="C141" s="245">
        <f t="shared" si="173"/>
        <v>5.5421843588111157</v>
      </c>
      <c r="D141" s="246">
        <f t="shared" si="173"/>
        <v>5.9504971717461377</v>
      </c>
      <c r="E141" s="246">
        <f t="shared" si="173"/>
        <v>6.3398117121222475</v>
      </c>
      <c r="F141" s="246">
        <f t="shared" si="173"/>
        <v>6.6284046144894235</v>
      </c>
      <c r="G141" s="246">
        <f t="shared" ref="G141:H141" si="188">G94/G47</f>
        <v>5.6970768792299262</v>
      </c>
      <c r="H141" s="246">
        <f t="shared" si="188"/>
        <v>5.7936494226773991</v>
      </c>
      <c r="I141" s="246">
        <f t="shared" ref="I141" si="189">I94/I47</f>
        <v>6.6603418026577694</v>
      </c>
      <c r="J141" s="122">
        <f t="shared" si="173"/>
        <v>7.2049675005510307</v>
      </c>
      <c r="K141" s="322">
        <f t="shared" si="173"/>
        <v>6.965304922512952</v>
      </c>
      <c r="L141" s="323">
        <f t="shared" si="173"/>
        <v>8.2779464856180951</v>
      </c>
      <c r="N141" s="34">
        <f t="shared" si="111"/>
        <v>0.18845428559236235</v>
      </c>
    </row>
  </sheetData>
  <mergeCells count="51">
    <mergeCell ref="A5:B6"/>
    <mergeCell ref="C5:C6"/>
    <mergeCell ref="D5:D6"/>
    <mergeCell ref="E5:E6"/>
    <mergeCell ref="F5:F6"/>
    <mergeCell ref="Y5:Z5"/>
    <mergeCell ref="A52:B53"/>
    <mergeCell ref="C52:C53"/>
    <mergeCell ref="D52:D53"/>
    <mergeCell ref="E52:E53"/>
    <mergeCell ref="F52:F53"/>
    <mergeCell ref="H52:H53"/>
    <mergeCell ref="J5:J6"/>
    <mergeCell ref="K5:L5"/>
    <mergeCell ref="N5:N6"/>
    <mergeCell ref="O5:O6"/>
    <mergeCell ref="P5:P6"/>
    <mergeCell ref="Q5:Q6"/>
    <mergeCell ref="S52:S53"/>
    <mergeCell ref="T5:T6"/>
    <mergeCell ref="I52:I53"/>
    <mergeCell ref="Y52:Z52"/>
    <mergeCell ref="A99:B100"/>
    <mergeCell ref="C99:C100"/>
    <mergeCell ref="D99:D100"/>
    <mergeCell ref="E99:E100"/>
    <mergeCell ref="F99:F100"/>
    <mergeCell ref="H99:H100"/>
    <mergeCell ref="J52:J53"/>
    <mergeCell ref="K52:L52"/>
    <mergeCell ref="N52:N53"/>
    <mergeCell ref="O52:O53"/>
    <mergeCell ref="P52:P53"/>
    <mergeCell ref="Q52:Q53"/>
    <mergeCell ref="J99:J100"/>
    <mergeCell ref="T52:T53"/>
    <mergeCell ref="I99:I100"/>
    <mergeCell ref="G99:G100"/>
    <mergeCell ref="H5:H6"/>
    <mergeCell ref="I5:I6"/>
    <mergeCell ref="U52:U53"/>
    <mergeCell ref="V52:W52"/>
    <mergeCell ref="U5:U6"/>
    <mergeCell ref="V5:W5"/>
    <mergeCell ref="S5:S6"/>
    <mergeCell ref="K99:L99"/>
    <mergeCell ref="N99:N100"/>
    <mergeCell ref="G5:G6"/>
    <mergeCell ref="R5:R6"/>
    <mergeCell ref="G52:G53"/>
    <mergeCell ref="R52:R53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Z141"/>
  <sheetViews>
    <sheetView topLeftCell="A86" workbookViewId="0">
      <selection activeCell="K65" sqref="K65:L91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">
        <v>94</v>
      </c>
    </row>
    <row r="4" spans="1:26" ht="15.75" thickBot="1" x14ac:dyDescent="0.3"/>
    <row r="5" spans="1:26" ht="24" customHeight="1" x14ac:dyDescent="0.25">
      <c r="A5" s="479" t="s">
        <v>35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95</v>
      </c>
      <c r="L5" s="467"/>
      <c r="N5" s="498">
        <v>2016</v>
      </c>
      <c r="O5" s="460">
        <v>2017</v>
      </c>
      <c r="P5" s="460">
        <v>2018</v>
      </c>
      <c r="Q5" s="483">
        <v>2019</v>
      </c>
      <c r="R5" s="475">
        <v>2020</v>
      </c>
      <c r="S5" s="475">
        <v>2021</v>
      </c>
      <c r="T5" s="475">
        <v>2022</v>
      </c>
      <c r="U5" s="464">
        <v>2023</v>
      </c>
      <c r="V5" s="466" t="str">
        <f>K5</f>
        <v>janeiro - junho</v>
      </c>
      <c r="W5" s="467"/>
      <c r="Y5" s="495" t="s">
        <v>87</v>
      </c>
      <c r="Z5" s="496"/>
    </row>
    <row r="6" spans="1:26" ht="21.75" customHeight="1" thickBot="1" x14ac:dyDescent="0.3">
      <c r="A6" s="491"/>
      <c r="B6" s="492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500"/>
      <c r="R6" s="489"/>
      <c r="S6" s="489"/>
      <c r="T6" s="489"/>
      <c r="U6" s="494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16383786.326999996</v>
      </c>
      <c r="J7" s="15">
        <v>15459276.581000002</v>
      </c>
      <c r="K7" s="385">
        <v>6477562.7050000019</v>
      </c>
      <c r="L7" s="160">
        <v>5856996.8959999979</v>
      </c>
      <c r="N7" s="134">
        <f t="shared" ref="N7:T7" si="0">C7/C45</f>
        <v>0.16536349576249246</v>
      </c>
      <c r="O7" s="259">
        <f t="shared" si="0"/>
        <v>0.16833139212026724</v>
      </c>
      <c r="P7" s="21">
        <f t="shared" si="0"/>
        <v>0.17126180081872189</v>
      </c>
      <c r="Q7" s="21">
        <f t="shared" si="0"/>
        <v>0.1698304316496147</v>
      </c>
      <c r="R7" s="21">
        <f t="shared" si="0"/>
        <v>0.17460757547808103</v>
      </c>
      <c r="S7" s="408">
        <f t="shared" si="0"/>
        <v>0.16913629499685798</v>
      </c>
      <c r="T7" s="408">
        <f t="shared" si="0"/>
        <v>0.16827875336338635</v>
      </c>
      <c r="U7" s="27">
        <f>J7/J45</f>
        <v>0.16175093841986812</v>
      </c>
      <c r="V7" s="20">
        <f>K7/K45</f>
        <v>0.14962815633552165</v>
      </c>
      <c r="W7" s="234">
        <f>L7/L45</f>
        <v>0.13724301784730733</v>
      </c>
      <c r="Y7" s="102">
        <f>(L7-K7)/K7</f>
        <v>-9.5802362286820028E-2</v>
      </c>
      <c r="Z7" s="101">
        <f>(W7-V7)*100</f>
        <v>-1.238513848821432</v>
      </c>
    </row>
    <row r="8" spans="1:26" ht="20.100000000000001" customHeight="1" x14ac:dyDescent="0.25">
      <c r="A8" s="24"/>
      <c r="B8" t="s">
        <v>85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829525.56300000008</v>
      </c>
      <c r="J8" s="12">
        <v>928715.66799999971</v>
      </c>
      <c r="K8" s="212">
        <v>382374.77399999998</v>
      </c>
      <c r="L8" s="161">
        <v>372728.83800000011</v>
      </c>
      <c r="N8" s="77">
        <f t="shared" ref="N8:T8" si="1">C8/C7</f>
        <v>2.7368648006686237E-2</v>
      </c>
      <c r="O8" s="37">
        <f t="shared" si="1"/>
        <v>2.5174751469527707E-2</v>
      </c>
      <c r="P8" s="18">
        <f t="shared" si="1"/>
        <v>3.0757659599857025E-2</v>
      </c>
      <c r="Q8" s="18">
        <f t="shared" si="1"/>
        <v>3.156478500135184E-2</v>
      </c>
      <c r="R8" s="18">
        <f t="shared" si="1"/>
        <v>2.7029689294697509E-2</v>
      </c>
      <c r="S8" s="402">
        <f t="shared" si="1"/>
        <v>3.4936573479155332E-2</v>
      </c>
      <c r="T8" s="402">
        <f t="shared" si="1"/>
        <v>5.0630882657018449E-2</v>
      </c>
      <c r="U8" s="172">
        <f>J8/J7</f>
        <v>6.0074975897735354E-2</v>
      </c>
      <c r="V8" s="96">
        <f>K8/K7</f>
        <v>5.9030655728712064E-2</v>
      </c>
      <c r="W8" s="78">
        <f>L8/L7</f>
        <v>6.3638216754827559E-2</v>
      </c>
      <c r="Y8" s="107">
        <f t="shared" ref="Y8:Y47" si="2">(L8-K8)/K8</f>
        <v>-2.5226392157344228E-2</v>
      </c>
      <c r="Z8" s="104">
        <f t="shared" ref="Z8:Z47" si="3">(W8-V8)*100</f>
        <v>0.46075610261154948</v>
      </c>
    </row>
    <row r="9" spans="1:26" ht="20.100000000000001" customHeight="1" thickBot="1" x14ac:dyDescent="0.3">
      <c r="A9" s="24"/>
      <c r="B9" t="s">
        <v>86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15554260.763999995</v>
      </c>
      <c r="J9" s="12">
        <v>14530560.913000003</v>
      </c>
      <c r="K9" s="212">
        <v>6095187.9310000017</v>
      </c>
      <c r="L9" s="161">
        <v>5484268.0579999974</v>
      </c>
      <c r="N9" s="77">
        <f t="shared" ref="N9:T9" si="4">C9/C7</f>
        <v>0.97263135199331374</v>
      </c>
      <c r="O9" s="37">
        <f t="shared" si="4"/>
        <v>0.97482524853047225</v>
      </c>
      <c r="P9" s="18">
        <f t="shared" si="4"/>
        <v>0.96924234040014301</v>
      </c>
      <c r="Q9" s="18">
        <f t="shared" si="4"/>
        <v>0.96843521499864815</v>
      </c>
      <c r="R9" s="18">
        <f t="shared" si="4"/>
        <v>0.97297031070530249</v>
      </c>
      <c r="S9" s="402">
        <f t="shared" si="4"/>
        <v>0.96506342652084465</v>
      </c>
      <c r="T9" s="402">
        <f t="shared" si="4"/>
        <v>0.94936911734298146</v>
      </c>
      <c r="U9" s="172">
        <f>J9/J7</f>
        <v>0.93992502410226464</v>
      </c>
      <c r="V9" s="96">
        <f>K9/K7</f>
        <v>0.94096934427128787</v>
      </c>
      <c r="W9" s="78">
        <f>L9/L7</f>
        <v>0.93636178324517239</v>
      </c>
      <c r="Y9" s="105">
        <f t="shared" si="2"/>
        <v>-0.10022986656291241</v>
      </c>
      <c r="Z9" s="104">
        <f t="shared" si="3"/>
        <v>-0.46075610261154809</v>
      </c>
    </row>
    <row r="10" spans="1:26" ht="20.100000000000001" customHeight="1" thickBot="1" x14ac:dyDescent="0.3">
      <c r="A10" s="5" t="s">
        <v>17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129713.73400000005</v>
      </c>
      <c r="J10" s="15">
        <v>139297.41199999995</v>
      </c>
      <c r="K10" s="385">
        <v>58661.08600000001</v>
      </c>
      <c r="L10" s="160">
        <v>62819.712999999982</v>
      </c>
      <c r="N10" s="134">
        <f t="shared" ref="N10:T10" si="5">C10/C45</f>
        <v>2.069751106348665E-3</v>
      </c>
      <c r="O10" s="259">
        <f t="shared" si="5"/>
        <v>2.4885775073198876E-3</v>
      </c>
      <c r="P10" s="21">
        <f t="shared" si="5"/>
        <v>1.47883975461254E-3</v>
      </c>
      <c r="Q10" s="21">
        <f t="shared" si="5"/>
        <v>1.3253119388479545E-3</v>
      </c>
      <c r="R10" s="21">
        <f t="shared" si="5"/>
        <v>1.2801377959317066E-3</v>
      </c>
      <c r="S10" s="408">
        <f t="shared" si="5"/>
        <v>1.4092406430325146E-3</v>
      </c>
      <c r="T10" s="408">
        <f t="shared" si="5"/>
        <v>1.3322967607101847E-3</v>
      </c>
      <c r="U10" s="27">
        <f>J10/J45</f>
        <v>1.4574735753257035E-3</v>
      </c>
      <c r="V10" s="20">
        <f>K10/K45</f>
        <v>1.3550390087376976E-3</v>
      </c>
      <c r="W10" s="234">
        <f>L10/L45</f>
        <v>1.4720115351793633E-3</v>
      </c>
      <c r="Y10" s="102">
        <f t="shared" si="2"/>
        <v>7.0892431142511925E-2</v>
      </c>
      <c r="Z10" s="101">
        <f t="shared" si="3"/>
        <v>1.1697252644166578E-2</v>
      </c>
    </row>
    <row r="11" spans="1:26" ht="20.100000000000001" customHeight="1" x14ac:dyDescent="0.25">
      <c r="A11" s="24"/>
      <c r="B11" t="s">
        <v>85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70866.575000000041</v>
      </c>
      <c r="J11" s="12">
        <v>77520.188999999969</v>
      </c>
      <c r="K11" s="212">
        <v>31835.214000000007</v>
      </c>
      <c r="L11" s="161">
        <v>36654.265999999981</v>
      </c>
      <c r="N11" s="77">
        <f t="shared" ref="N11:T11" si="6">C11/C10</f>
        <v>0.90220459970620637</v>
      </c>
      <c r="O11" s="37">
        <f t="shared" si="6"/>
        <v>0.88962355051998543</v>
      </c>
      <c r="P11" s="18">
        <f t="shared" si="6"/>
        <v>0.73806437420946369</v>
      </c>
      <c r="Q11" s="18">
        <f t="shared" si="6"/>
        <v>0.65617290616252311</v>
      </c>
      <c r="R11" s="18">
        <f t="shared" si="6"/>
        <v>0.668156766181076</v>
      </c>
      <c r="S11" s="402">
        <f t="shared" si="6"/>
        <v>0.60414923637601214</v>
      </c>
      <c r="T11" s="402">
        <f t="shared" si="6"/>
        <v>0.54633054507551226</v>
      </c>
      <c r="U11" s="172">
        <f>J11/J10</f>
        <v>0.55650846549826782</v>
      </c>
      <c r="V11" s="96">
        <f>K11/K10</f>
        <v>0.54269731726412296</v>
      </c>
      <c r="W11" s="78">
        <f>L11/L10</f>
        <v>0.58348349983706538</v>
      </c>
      <c r="Y11" s="107">
        <f t="shared" si="2"/>
        <v>0.15137488945417402</v>
      </c>
      <c r="Z11" s="104">
        <f t="shared" si="3"/>
        <v>4.0786182572942415</v>
      </c>
    </row>
    <row r="12" spans="1:26" ht="20.100000000000001" customHeight="1" thickBot="1" x14ac:dyDescent="0.3">
      <c r="A12" s="24"/>
      <c r="B12" t="s">
        <v>86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58847.159000000014</v>
      </c>
      <c r="J12" s="12">
        <v>61777.222999999998</v>
      </c>
      <c r="K12" s="212">
        <v>26825.871999999999</v>
      </c>
      <c r="L12" s="161">
        <v>26165.447</v>
      </c>
      <c r="N12" s="77">
        <f t="shared" ref="N12:T12" si="7">C12/C10</f>
        <v>9.7795400293793605E-2</v>
      </c>
      <c r="O12" s="37">
        <f t="shared" si="7"/>
        <v>0.11037644948001461</v>
      </c>
      <c r="P12" s="18">
        <f t="shared" si="7"/>
        <v>0.26193562579053636</v>
      </c>
      <c r="Q12" s="18">
        <f t="shared" si="7"/>
        <v>0.34382709383747684</v>
      </c>
      <c r="R12" s="18">
        <f t="shared" si="7"/>
        <v>0.331843233818924</v>
      </c>
      <c r="S12" s="402">
        <f t="shared" si="7"/>
        <v>0.39585076362398786</v>
      </c>
      <c r="T12" s="402">
        <f t="shared" si="7"/>
        <v>0.45366945492448774</v>
      </c>
      <c r="U12" s="172">
        <f>J12/J10</f>
        <v>0.44349153450173229</v>
      </c>
      <c r="V12" s="96">
        <f>K12/K10</f>
        <v>0.45730268273587699</v>
      </c>
      <c r="W12" s="78">
        <f>L12/L10</f>
        <v>0.41651650016293462</v>
      </c>
      <c r="Y12" s="105">
        <f t="shared" si="2"/>
        <v>-2.4618957400527344E-2</v>
      </c>
      <c r="Z12" s="104">
        <f t="shared" si="3"/>
        <v>-4.0786182572942362</v>
      </c>
    </row>
    <row r="13" spans="1:26" ht="20.100000000000001" customHeight="1" thickBot="1" x14ac:dyDescent="0.3">
      <c r="A13" s="5" t="s">
        <v>14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11575930.510000009</v>
      </c>
      <c r="J13" s="15">
        <v>11921021.130999999</v>
      </c>
      <c r="K13" s="385">
        <v>5122266.1669999966</v>
      </c>
      <c r="L13" s="160">
        <v>5548526.411000004</v>
      </c>
      <c r="N13" s="134">
        <f t="shared" ref="N13:T13" si="8">C13/C45</f>
        <v>9.8412916865915676E-2</v>
      </c>
      <c r="O13" s="259">
        <f t="shared" si="8"/>
        <v>0.10920157436466674</v>
      </c>
      <c r="P13" s="21">
        <f t="shared" si="8"/>
        <v>0.10506247510375184</v>
      </c>
      <c r="Q13" s="21">
        <f t="shared" si="8"/>
        <v>9.2200017047887009E-2</v>
      </c>
      <c r="R13" s="21">
        <f t="shared" si="8"/>
        <v>0.10294685349077269</v>
      </c>
      <c r="S13" s="408">
        <f t="shared" si="8"/>
        <v>0.11128127020585127</v>
      </c>
      <c r="T13" s="408">
        <f t="shared" si="8"/>
        <v>0.11889700685572126</v>
      </c>
      <c r="U13" s="27">
        <f>J13/J45</f>
        <v>0.12473005090239463</v>
      </c>
      <c r="V13" s="20">
        <f>K13/K45</f>
        <v>0.11832154742962515</v>
      </c>
      <c r="W13" s="234">
        <f>L13/L45</f>
        <v>0.13001483913559683</v>
      </c>
      <c r="Y13" s="102">
        <f t="shared" si="2"/>
        <v>8.3217121114512294E-2</v>
      </c>
      <c r="Z13" s="101">
        <f t="shared" si="3"/>
        <v>1.1693291705971678</v>
      </c>
    </row>
    <row r="14" spans="1:26" ht="20.100000000000001" customHeight="1" x14ac:dyDescent="0.25">
      <c r="A14" s="24"/>
      <c r="B14" t="s">
        <v>85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338237.95999999985</v>
      </c>
      <c r="J14" s="12">
        <v>332286.14400000003</v>
      </c>
      <c r="K14" s="212">
        <v>154179.32900000003</v>
      </c>
      <c r="L14" s="161">
        <v>148881.79399999997</v>
      </c>
      <c r="N14" s="77">
        <f t="shared" ref="N14:T14" si="9">C14/C13</f>
        <v>0.14014873674893963</v>
      </c>
      <c r="O14" s="37">
        <f t="shared" si="9"/>
        <v>0.10325683617147788</v>
      </c>
      <c r="P14" s="18">
        <f t="shared" si="9"/>
        <v>8.9462309847915936E-2</v>
      </c>
      <c r="Q14" s="18">
        <f t="shared" si="9"/>
        <v>5.3484376117499018E-2</v>
      </c>
      <c r="R14" s="18">
        <f t="shared" si="9"/>
        <v>3.6504904886144496E-2</v>
      </c>
      <c r="S14" s="402">
        <f t="shared" si="9"/>
        <v>3.726662287319419E-2</v>
      </c>
      <c r="T14" s="402">
        <f t="shared" si="9"/>
        <v>2.9219073119677839E-2</v>
      </c>
      <c r="U14" s="172">
        <f>J14/J13</f>
        <v>2.7873966529252021E-2</v>
      </c>
      <c r="V14" s="96">
        <f>K14/K13</f>
        <v>3.0099827688239718E-2</v>
      </c>
      <c r="W14" s="78">
        <f>L14/L13</f>
        <v>2.6832672852532602E-2</v>
      </c>
      <c r="Y14" s="107">
        <f t="shared" si="2"/>
        <v>-3.4359567098648229E-2</v>
      </c>
      <c r="Z14" s="104">
        <f t="shared" si="3"/>
        <v>-0.32671548357071156</v>
      </c>
    </row>
    <row r="15" spans="1:26" ht="20.100000000000001" customHeight="1" thickBot="1" x14ac:dyDescent="0.3">
      <c r="A15" s="24"/>
      <c r="B15" t="s">
        <v>86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11237692.55000001</v>
      </c>
      <c r="J15" s="12">
        <v>11588734.987</v>
      </c>
      <c r="K15" s="212">
        <v>4968086.8379999967</v>
      </c>
      <c r="L15" s="161">
        <v>5399644.6170000043</v>
      </c>
      <c r="N15" s="77">
        <f t="shared" ref="N15:T15" si="10">C15/C13</f>
        <v>0.85985126325106032</v>
      </c>
      <c r="O15" s="37">
        <f t="shared" si="10"/>
        <v>0.89674316382852215</v>
      </c>
      <c r="P15" s="18">
        <f t="shared" si="10"/>
        <v>0.91053769015208408</v>
      </c>
      <c r="Q15" s="18">
        <f t="shared" si="10"/>
        <v>0.94651562388250099</v>
      </c>
      <c r="R15" s="18">
        <f t="shared" si="10"/>
        <v>0.96349509511385545</v>
      </c>
      <c r="S15" s="402">
        <f t="shared" si="10"/>
        <v>0.96273337712680584</v>
      </c>
      <c r="T15" s="402">
        <f t="shared" si="10"/>
        <v>0.97078092688032225</v>
      </c>
      <c r="U15" s="172">
        <f>J15/J13</f>
        <v>0.972126033470748</v>
      </c>
      <c r="V15" s="96">
        <f>K15/K13</f>
        <v>0.96990017231176029</v>
      </c>
      <c r="W15" s="78">
        <f>L15/L13</f>
        <v>0.97316732714746745</v>
      </c>
      <c r="Y15" s="105">
        <f t="shared" si="2"/>
        <v>8.6865989478907696E-2</v>
      </c>
      <c r="Z15" s="104">
        <f t="shared" si="3"/>
        <v>0.32671548357071645</v>
      </c>
    </row>
    <row r="16" spans="1:26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15"/>
      <c r="K16" s="385"/>
      <c r="L16" s="160"/>
      <c r="N16" s="134">
        <f t="shared" ref="N16:T16" si="11">C16/C45</f>
        <v>8.1761772065714027E-4</v>
      </c>
      <c r="O16" s="259">
        <f t="shared" si="11"/>
        <v>5.042027487312423E-4</v>
      </c>
      <c r="P16" s="21">
        <f t="shared" si="11"/>
        <v>1.579557517092103E-3</v>
      </c>
      <c r="Q16" s="21">
        <f t="shared" si="11"/>
        <v>2.0255567047167593E-3</v>
      </c>
      <c r="R16" s="21">
        <f t="shared" si="11"/>
        <v>5.6359658162663724E-4</v>
      </c>
      <c r="S16" s="408">
        <f t="shared" si="11"/>
        <v>0</v>
      </c>
      <c r="T16" s="408">
        <f t="shared" si="11"/>
        <v>0</v>
      </c>
      <c r="U16" s="27">
        <f>J16/J45</f>
        <v>0</v>
      </c>
      <c r="V16" s="20">
        <f>K16/K45</f>
        <v>0</v>
      </c>
      <c r="W16" s="234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85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12"/>
      <c r="K17" s="212"/>
      <c r="L17" s="161"/>
      <c r="N17" s="77">
        <f>C17/C16</f>
        <v>1</v>
      </c>
      <c r="O17" s="37">
        <f>D17/D16</f>
        <v>1</v>
      </c>
      <c r="P17" s="18">
        <f>E17/E16</f>
        <v>1</v>
      </c>
      <c r="Q17" s="18">
        <f>F17/F16</f>
        <v>1</v>
      </c>
      <c r="R17" s="18">
        <f t="shared" ref="R17" si="12">G17/G16</f>
        <v>1</v>
      </c>
      <c r="S17" s="402"/>
      <c r="T17" s="402"/>
      <c r="U17" s="172"/>
      <c r="V17" s="96"/>
      <c r="W17" s="78"/>
      <c r="Y17" s="154"/>
      <c r="Z17" s="104"/>
    </row>
    <row r="18" spans="1:26" ht="20.100000000000001" customHeight="1" thickBot="1" x14ac:dyDescent="0.3">
      <c r="A18" s="5" t="s">
        <v>15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9143.0150000000012</v>
      </c>
      <c r="J18" s="15">
        <v>7440.2020000000011</v>
      </c>
      <c r="K18" s="385">
        <v>3287.6300000000006</v>
      </c>
      <c r="L18" s="160">
        <v>2653.1269999999995</v>
      </c>
      <c r="N18" s="134">
        <f t="shared" ref="N18:T18" si="13">C18/C45</f>
        <v>1.450127444943376E-4</v>
      </c>
      <c r="O18" s="259">
        <f t="shared" si="13"/>
        <v>1.7256408471862995E-4</v>
      </c>
      <c r="P18" s="21">
        <f t="shared" si="13"/>
        <v>1.6004004823578008E-4</v>
      </c>
      <c r="Q18" s="21">
        <f t="shared" si="13"/>
        <v>1.095904140015399E-4</v>
      </c>
      <c r="R18" s="21">
        <f t="shared" si="13"/>
        <v>9.6797588605044142E-5</v>
      </c>
      <c r="S18" s="408">
        <f t="shared" si="13"/>
        <v>1.119894576433899E-4</v>
      </c>
      <c r="T18" s="408">
        <f t="shared" si="13"/>
        <v>9.3908400382835538E-5</v>
      </c>
      <c r="U18" s="27">
        <f>J18/J45</f>
        <v>7.7847087425324564E-5</v>
      </c>
      <c r="V18" s="20">
        <f>K18/K45</f>
        <v>7.5942455212921163E-5</v>
      </c>
      <c r="W18" s="234">
        <f>L18/L45</f>
        <v>6.2168917395337653E-5</v>
      </c>
      <c r="Y18" s="102">
        <f t="shared" si="2"/>
        <v>-0.19299708300508298</v>
      </c>
      <c r="Z18" s="101">
        <f t="shared" si="3"/>
        <v>-1.377353781758351E-3</v>
      </c>
    </row>
    <row r="19" spans="1:26" ht="20.100000000000001" customHeight="1" x14ac:dyDescent="0.25">
      <c r="A19" s="24"/>
      <c r="B19" t="s">
        <v>85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5557.7260000000015</v>
      </c>
      <c r="J19" s="12">
        <v>3489.9190000000008</v>
      </c>
      <c r="K19" s="212">
        <v>1532.105</v>
      </c>
      <c r="L19" s="161">
        <v>914.55399999999975</v>
      </c>
      <c r="N19" s="77">
        <f t="shared" ref="N19:T19" si="14">C19/C18</f>
        <v>0.67575757575757578</v>
      </c>
      <c r="O19" s="37">
        <f t="shared" si="14"/>
        <v>0.70839893216510375</v>
      </c>
      <c r="P19" s="18">
        <f t="shared" si="14"/>
        <v>0.80283121597096185</v>
      </c>
      <c r="Q19" s="18">
        <f t="shared" si="14"/>
        <v>0.70668006027122054</v>
      </c>
      <c r="R19" s="18">
        <f t="shared" si="14"/>
        <v>0.56223363566823303</v>
      </c>
      <c r="S19" s="402">
        <f t="shared" si="14"/>
        <v>0.5726266952177016</v>
      </c>
      <c r="T19" s="402">
        <f t="shared" si="14"/>
        <v>0.60786578606728747</v>
      </c>
      <c r="U19" s="172">
        <f>J19/J18</f>
        <v>0.4690623991122822</v>
      </c>
      <c r="V19" s="96">
        <f>K19/K18</f>
        <v>0.46602111551482367</v>
      </c>
      <c r="W19" s="78">
        <f>L19/L18</f>
        <v>0.34470796158646</v>
      </c>
      <c r="Y19" s="107">
        <f t="shared" si="2"/>
        <v>-0.4030735491366455</v>
      </c>
      <c r="Z19" s="104">
        <f t="shared" si="3"/>
        <v>-12.131315392836367</v>
      </c>
    </row>
    <row r="20" spans="1:26" ht="20.100000000000001" customHeight="1" thickBot="1" x14ac:dyDescent="0.3">
      <c r="A20" s="24"/>
      <c r="B20" t="s">
        <v>86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3585.2889999999998</v>
      </c>
      <c r="J20" s="12">
        <v>3950.2830000000004</v>
      </c>
      <c r="K20" s="212">
        <v>1755.5250000000005</v>
      </c>
      <c r="L20" s="161">
        <v>1738.5729999999999</v>
      </c>
      <c r="N20" s="77">
        <f t="shared" ref="N20:T20" si="15">C20/C18</f>
        <v>0.32424242424242422</v>
      </c>
      <c r="O20" s="37">
        <f t="shared" si="15"/>
        <v>0.29160106783489631</v>
      </c>
      <c r="P20" s="18">
        <f t="shared" si="15"/>
        <v>0.19716878402903812</v>
      </c>
      <c r="Q20" s="18">
        <f t="shared" si="15"/>
        <v>0.29331993972877951</v>
      </c>
      <c r="R20" s="18">
        <f t="shared" si="15"/>
        <v>0.43776636433176702</v>
      </c>
      <c r="S20" s="402">
        <f t="shared" si="15"/>
        <v>0.42737330478229835</v>
      </c>
      <c r="T20" s="402">
        <f t="shared" si="15"/>
        <v>0.39213421393271247</v>
      </c>
      <c r="U20" s="172">
        <f>J20/J18</f>
        <v>0.5309376008877178</v>
      </c>
      <c r="V20" s="96">
        <f>K20/K18</f>
        <v>0.53397888448517628</v>
      </c>
      <c r="W20" s="78">
        <f>L20/L18</f>
        <v>0.65529203841354</v>
      </c>
      <c r="Y20" s="105">
        <f t="shared" si="2"/>
        <v>-9.6563706013874338E-3</v>
      </c>
      <c r="Z20" s="104">
        <f t="shared" si="3"/>
        <v>12.131315392836372</v>
      </c>
    </row>
    <row r="21" spans="1:26" ht="20.100000000000001" customHeight="1" thickBot="1" x14ac:dyDescent="0.3">
      <c r="A21" s="5" t="s">
        <v>18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252370.13699999999</v>
      </c>
      <c r="J21" s="15">
        <v>360358.83199999999</v>
      </c>
      <c r="K21" s="385">
        <v>156068.62899999996</v>
      </c>
      <c r="L21" s="160">
        <v>198340.75300000006</v>
      </c>
      <c r="N21" s="134">
        <f t="shared" ref="N21:T21" si="16">C21/C45</f>
        <v>1.2371439848048497E-2</v>
      </c>
      <c r="O21" s="259">
        <f t="shared" si="16"/>
        <v>8.4758035362915655E-3</v>
      </c>
      <c r="P21" s="21">
        <f t="shared" si="16"/>
        <v>1.123676323574186E-2</v>
      </c>
      <c r="Q21" s="21">
        <f t="shared" si="16"/>
        <v>8.8746108095426827E-3</v>
      </c>
      <c r="R21" s="21">
        <f t="shared" si="16"/>
        <v>5.0629655567608267E-3</v>
      </c>
      <c r="S21" s="408">
        <f t="shared" si="16"/>
        <v>3.4945247117158249E-3</v>
      </c>
      <c r="T21" s="408">
        <f t="shared" si="16"/>
        <v>2.592107293936087E-3</v>
      </c>
      <c r="U21" s="27">
        <f>J21/J45</f>
        <v>3.7704467565789E-3</v>
      </c>
      <c r="V21" s="20">
        <f>K21/K45</f>
        <v>3.6050999863045732E-3</v>
      </c>
      <c r="W21" s="234">
        <f>L21/L45</f>
        <v>4.6475837339811001E-3</v>
      </c>
      <c r="Y21" s="102">
        <f t="shared" si="2"/>
        <v>0.2708559963065999</v>
      </c>
      <c r="Z21" s="101">
        <f t="shared" si="3"/>
        <v>0.1042483747676527</v>
      </c>
    </row>
    <row r="22" spans="1:26" ht="20.100000000000001" customHeight="1" x14ac:dyDescent="0.25">
      <c r="A22" s="24"/>
      <c r="B22" t="s">
        <v>85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66036.637000000002</v>
      </c>
      <c r="J22" s="12">
        <v>41922.789999999994</v>
      </c>
      <c r="K22" s="212">
        <v>21748.076999999997</v>
      </c>
      <c r="L22" s="161">
        <v>19870.760000000002</v>
      </c>
      <c r="N22" s="77">
        <f t="shared" ref="N22:T22" si="17">C22/C21</f>
        <v>0.7464703279064655</v>
      </c>
      <c r="O22" s="37">
        <f t="shared" si="17"/>
        <v>0.71188965755601019</v>
      </c>
      <c r="P22" s="18">
        <f t="shared" si="17"/>
        <v>0.7827472437712798</v>
      </c>
      <c r="Q22" s="18">
        <f t="shared" si="17"/>
        <v>0.72655720867228846</v>
      </c>
      <c r="R22" s="18">
        <f t="shared" si="17"/>
        <v>0.61014959050643491</v>
      </c>
      <c r="S22" s="402">
        <f t="shared" si="17"/>
        <v>0.47272935222382662</v>
      </c>
      <c r="T22" s="402">
        <f t="shared" si="17"/>
        <v>0.26166581270271294</v>
      </c>
      <c r="U22" s="172">
        <f>J22/J21</f>
        <v>0.11633623565524265</v>
      </c>
      <c r="V22" s="96">
        <f>K22/K21</f>
        <v>0.13934944606965186</v>
      </c>
      <c r="W22" s="78">
        <f>L22/L21</f>
        <v>0.10018495795465694</v>
      </c>
      <c r="Y22" s="107">
        <f t="shared" si="2"/>
        <v>-8.6321057259453132E-2</v>
      </c>
      <c r="Z22" s="104">
        <f t="shared" si="3"/>
        <v>-3.9164488114994915</v>
      </c>
    </row>
    <row r="23" spans="1:26" ht="20.100000000000001" customHeight="1" thickBot="1" x14ac:dyDescent="0.3">
      <c r="A23" s="24"/>
      <c r="B23" t="s">
        <v>86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186333.5</v>
      </c>
      <c r="J23" s="12">
        <v>318436.04200000002</v>
      </c>
      <c r="K23" s="212">
        <v>134320.55199999997</v>
      </c>
      <c r="L23" s="161">
        <v>178469.99300000005</v>
      </c>
      <c r="N23" s="77">
        <f t="shared" ref="N23:T23" si="18">C23/C21</f>
        <v>0.2535296720935345</v>
      </c>
      <c r="O23" s="37">
        <f t="shared" si="18"/>
        <v>0.28811034244398981</v>
      </c>
      <c r="P23" s="18">
        <f t="shared" si="18"/>
        <v>0.2172527562287202</v>
      </c>
      <c r="Q23" s="18">
        <f t="shared" si="18"/>
        <v>0.2734427913277116</v>
      </c>
      <c r="R23" s="18">
        <f t="shared" si="18"/>
        <v>0.38985040949356509</v>
      </c>
      <c r="S23" s="402">
        <f t="shared" si="18"/>
        <v>0.52727064777617338</v>
      </c>
      <c r="T23" s="402">
        <f t="shared" si="18"/>
        <v>0.73833418729728717</v>
      </c>
      <c r="U23" s="172">
        <f>J23/J21</f>
        <v>0.88366376434475735</v>
      </c>
      <c r="V23" s="96">
        <f>K23/K21</f>
        <v>0.86065055393034817</v>
      </c>
      <c r="W23" s="78">
        <f>L23/L21</f>
        <v>0.89981504204534302</v>
      </c>
      <c r="Y23" s="105">
        <f t="shared" si="2"/>
        <v>0.32868716173828777</v>
      </c>
      <c r="Z23" s="104">
        <f t="shared" si="3"/>
        <v>3.9164488114994844</v>
      </c>
    </row>
    <row r="24" spans="1:26" ht="20.100000000000001" customHeight="1" thickBot="1" x14ac:dyDescent="0.3">
      <c r="A24" s="5" t="s">
        <v>19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4434032.6670000004</v>
      </c>
      <c r="J24" s="15">
        <v>3925069.9999999981</v>
      </c>
      <c r="K24" s="385">
        <v>1779040.6830000002</v>
      </c>
      <c r="L24" s="160">
        <v>1799854.1510000001</v>
      </c>
      <c r="N24" s="134">
        <f t="shared" ref="N24:T24" si="19">C24/C45</f>
        <v>4.2855802842335304E-2</v>
      </c>
      <c r="O24" s="259">
        <f t="shared" si="19"/>
        <v>5.1804449325550714E-2</v>
      </c>
      <c r="P24" s="21">
        <f t="shared" si="19"/>
        <v>5.2328622784456109E-2</v>
      </c>
      <c r="Q24" s="21">
        <f t="shared" si="19"/>
        <v>4.8413434091636981E-2</v>
      </c>
      <c r="R24" s="21">
        <f t="shared" si="19"/>
        <v>4.5094348242563143E-2</v>
      </c>
      <c r="S24" s="408">
        <f t="shared" si="19"/>
        <v>4.3296025596265678E-2</v>
      </c>
      <c r="T24" s="408">
        <f t="shared" si="19"/>
        <v>4.5542188764122998E-2</v>
      </c>
      <c r="U24" s="27">
        <f>J24/J45</f>
        <v>4.1068141354296366E-2</v>
      </c>
      <c r="V24" s="20">
        <f>K24/K45</f>
        <v>4.1094866937791713E-2</v>
      </c>
      <c r="W24" s="234">
        <f>L24/L45</f>
        <v>4.2174756066021196E-2</v>
      </c>
      <c r="Y24" s="102">
        <f t="shared" si="2"/>
        <v>1.1699264777296763E-2</v>
      </c>
      <c r="Z24" s="101">
        <f t="shared" si="3"/>
        <v>0.10798891282294831</v>
      </c>
    </row>
    <row r="25" spans="1:26" ht="20.100000000000001" customHeight="1" x14ac:dyDescent="0.25">
      <c r="A25" s="24"/>
      <c r="B25" t="s">
        <v>85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1058313.3729999999</v>
      </c>
      <c r="J25" s="12">
        <v>821085.43299999996</v>
      </c>
      <c r="K25" s="212">
        <v>380995.17300000001</v>
      </c>
      <c r="L25" s="161">
        <v>376814.08199999999</v>
      </c>
      <c r="N25" s="77">
        <f t="shared" ref="N25:T25" si="20">C25/C24</f>
        <v>0.25346514294138989</v>
      </c>
      <c r="O25" s="37">
        <f t="shared" si="20"/>
        <v>0.33506236886304114</v>
      </c>
      <c r="P25" s="18">
        <f t="shared" si="20"/>
        <v>0.38737155975524196</v>
      </c>
      <c r="Q25" s="18">
        <f t="shared" si="20"/>
        <v>0.35907504472131579</v>
      </c>
      <c r="R25" s="18">
        <f t="shared" si="20"/>
        <v>0.28893557889482457</v>
      </c>
      <c r="S25" s="402">
        <f t="shared" si="20"/>
        <v>0.25175653567431933</v>
      </c>
      <c r="T25" s="402">
        <f t="shared" si="20"/>
        <v>0.23867965179337272</v>
      </c>
      <c r="U25" s="172">
        <f>J25/J24</f>
        <v>0.20919001011446939</v>
      </c>
      <c r="V25" s="96">
        <f>K25/K24</f>
        <v>0.21415765060387884</v>
      </c>
      <c r="W25" s="78">
        <f>L25/L24</f>
        <v>0.20935812037361021</v>
      </c>
      <c r="Y25" s="107">
        <f t="shared" si="2"/>
        <v>-1.097413116044915E-2</v>
      </c>
      <c r="Z25" s="104">
        <f t="shared" si="3"/>
        <v>-0.47995302302686338</v>
      </c>
    </row>
    <row r="26" spans="1:26" ht="20.100000000000001" customHeight="1" thickBot="1" x14ac:dyDescent="0.3">
      <c r="A26" s="24"/>
      <c r="B26" t="s">
        <v>86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3375719.2940000002</v>
      </c>
      <c r="J26" s="12">
        <v>3103984.5669999979</v>
      </c>
      <c r="K26" s="212">
        <v>1398045.5100000002</v>
      </c>
      <c r="L26" s="161">
        <v>1423040.0690000001</v>
      </c>
      <c r="N26" s="77">
        <f t="shared" ref="N26:T26" si="21">C26/C24</f>
        <v>0.74653485705861011</v>
      </c>
      <c r="O26" s="37">
        <f t="shared" si="21"/>
        <v>0.66493763113695881</v>
      </c>
      <c r="P26" s="18">
        <f t="shared" si="21"/>
        <v>0.61262844024475804</v>
      </c>
      <c r="Q26" s="18">
        <f t="shared" si="21"/>
        <v>0.64092495527868421</v>
      </c>
      <c r="R26" s="18">
        <f t="shared" si="21"/>
        <v>0.71106442110517543</v>
      </c>
      <c r="S26" s="402">
        <f t="shared" si="21"/>
        <v>0.74824346432568067</v>
      </c>
      <c r="T26" s="402">
        <f t="shared" si="21"/>
        <v>0.7613203482066272</v>
      </c>
      <c r="U26" s="172">
        <f>J26/J24</f>
        <v>0.79080998988553053</v>
      </c>
      <c r="V26" s="96">
        <f>K26/K24</f>
        <v>0.78584234939612119</v>
      </c>
      <c r="W26" s="78">
        <f>L26/L24</f>
        <v>0.79064187962638988</v>
      </c>
      <c r="Y26" s="105">
        <f t="shared" si="2"/>
        <v>1.7878215566816482E-2</v>
      </c>
      <c r="Z26" s="104">
        <f t="shared" si="3"/>
        <v>0.47995302302686893</v>
      </c>
    </row>
    <row r="27" spans="1:26" ht="20.100000000000001" customHeight="1" thickBot="1" x14ac:dyDescent="0.3">
      <c r="A27" s="5" t="s">
        <v>84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703951.18099999998</v>
      </c>
      <c r="J27" s="15">
        <v>789759.674</v>
      </c>
      <c r="K27" s="385">
        <v>397982.4</v>
      </c>
      <c r="L27" s="160">
        <v>305647.40399999998</v>
      </c>
      <c r="N27" s="134">
        <f t="shared" ref="N27:T27" si="22">C27/C45</f>
        <v>3.0403744934530247E-3</v>
      </c>
      <c r="O27" s="259">
        <f t="shared" si="22"/>
        <v>2.9469253873484315E-3</v>
      </c>
      <c r="P27" s="21">
        <f t="shared" si="22"/>
        <v>2.8629450951913561E-3</v>
      </c>
      <c r="Q27" s="21">
        <f t="shared" si="22"/>
        <v>3.4184282990873107E-3</v>
      </c>
      <c r="R27" s="21">
        <f t="shared" si="22"/>
        <v>4.2321839362778014E-3</v>
      </c>
      <c r="S27" s="408">
        <f t="shared" si="22"/>
        <v>6.0870886496976057E-3</v>
      </c>
      <c r="T27" s="408">
        <f t="shared" si="22"/>
        <v>7.2303205622344397E-3</v>
      </c>
      <c r="U27" s="27">
        <f>J27/J45</f>
        <v>8.2632824198689524E-3</v>
      </c>
      <c r="V27" s="20">
        <f>K27/K45</f>
        <v>9.193175809787256E-3</v>
      </c>
      <c r="W27" s="234">
        <f>L27/L45</f>
        <v>7.1620273780242704E-3</v>
      </c>
      <c r="Y27" s="102">
        <f t="shared" si="2"/>
        <v>-0.23200773702555699</v>
      </c>
      <c r="Z27" s="101">
        <f t="shared" si="3"/>
        <v>-0.20311484317629855</v>
      </c>
    </row>
    <row r="28" spans="1:26" ht="20.100000000000001" customHeight="1" x14ac:dyDescent="0.25">
      <c r="A28" s="24"/>
      <c r="B28" t="s">
        <v>85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329028.29700000008</v>
      </c>
      <c r="J28" s="12">
        <v>372252.56600000005</v>
      </c>
      <c r="K28" s="212">
        <v>202807.68399999998</v>
      </c>
      <c r="L28" s="161">
        <v>115701.257</v>
      </c>
      <c r="N28" s="77">
        <f t="shared" ref="N28:T28" si="23">C28/C27</f>
        <v>0.39058508269595854</v>
      </c>
      <c r="O28" s="37">
        <f t="shared" si="23"/>
        <v>0.32050007615779896</v>
      </c>
      <c r="P28" s="18">
        <f t="shared" si="23"/>
        <v>0.45206557909260614</v>
      </c>
      <c r="Q28" s="18">
        <f t="shared" si="23"/>
        <v>0.59661733070551715</v>
      </c>
      <c r="R28" s="18">
        <f t="shared" si="23"/>
        <v>0.56361909522619347</v>
      </c>
      <c r="S28" s="402">
        <f t="shared" si="23"/>
        <v>0.52489408257701486</v>
      </c>
      <c r="T28" s="402">
        <f t="shared" si="23"/>
        <v>0.46740215213872921</v>
      </c>
      <c r="U28" s="172">
        <f>J28/J27</f>
        <v>0.47134916893718232</v>
      </c>
      <c r="V28" s="96">
        <f>K28/K27</f>
        <v>0.50958957984071651</v>
      </c>
      <c r="W28" s="78">
        <f>L28/L27</f>
        <v>0.3785448706117589</v>
      </c>
      <c r="Y28" s="107">
        <f t="shared" si="2"/>
        <v>-0.42950259715011585</v>
      </c>
      <c r="Z28" s="104">
        <f t="shared" si="3"/>
        <v>-13.104470922895761</v>
      </c>
    </row>
    <row r="29" spans="1:26" ht="20.100000000000001" customHeight="1" thickBot="1" x14ac:dyDescent="0.3">
      <c r="A29" s="24"/>
      <c r="B29" t="s">
        <v>86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374922.8839999999</v>
      </c>
      <c r="J29" s="12">
        <v>417507.10799999995</v>
      </c>
      <c r="K29" s="212">
        <v>195174.71600000001</v>
      </c>
      <c r="L29" s="161">
        <v>189946.14699999997</v>
      </c>
      <c r="N29" s="77">
        <f t="shared" ref="N29:T29" si="24">C29/C27</f>
        <v>0.6094149173040414</v>
      </c>
      <c r="O29" s="37">
        <f t="shared" si="24"/>
        <v>0.67949992384220104</v>
      </c>
      <c r="P29" s="18">
        <f t="shared" si="24"/>
        <v>0.54793442090739386</v>
      </c>
      <c r="Q29" s="18">
        <f t="shared" si="24"/>
        <v>0.40338266929448285</v>
      </c>
      <c r="R29" s="18">
        <f t="shared" si="24"/>
        <v>0.43638090477380653</v>
      </c>
      <c r="S29" s="402">
        <f t="shared" si="24"/>
        <v>0.47510591742298519</v>
      </c>
      <c r="T29" s="402">
        <f t="shared" si="24"/>
        <v>0.53259784786127085</v>
      </c>
      <c r="U29" s="172">
        <f>J29/J27</f>
        <v>0.52865083106281763</v>
      </c>
      <c r="V29" s="96">
        <f>K29/K27</f>
        <v>0.49041042015928343</v>
      </c>
      <c r="W29" s="78">
        <f>L29/L27</f>
        <v>0.62145512938824099</v>
      </c>
      <c r="Y29" s="105">
        <f t="shared" si="2"/>
        <v>-2.6789171810553812E-2</v>
      </c>
      <c r="Z29" s="104">
        <f t="shared" si="3"/>
        <v>13.104470922895755</v>
      </c>
    </row>
    <row r="30" spans="1:26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4378772.8470000047</v>
      </c>
      <c r="J30" s="15">
        <v>4097816.5459999992</v>
      </c>
      <c r="K30" s="385">
        <v>1865698.0519999997</v>
      </c>
      <c r="L30" s="160">
        <v>1797925.3810000005</v>
      </c>
      <c r="N30" s="134">
        <f t="shared" ref="N30:T30" si="25">C30/C45</f>
        <v>3.5443062509542815E-2</v>
      </c>
      <c r="O30" s="259">
        <f t="shared" si="25"/>
        <v>4.5320592152906639E-2</v>
      </c>
      <c r="P30" s="21">
        <f t="shared" si="25"/>
        <v>5.1838894427778462E-2</v>
      </c>
      <c r="Q30" s="21">
        <f t="shared" si="25"/>
        <v>4.8641047491927873E-2</v>
      </c>
      <c r="R30" s="21">
        <f t="shared" si="25"/>
        <v>4.57932033495414E-2</v>
      </c>
      <c r="S30" s="408">
        <f t="shared" si="25"/>
        <v>4.4974618470712616E-2</v>
      </c>
      <c r="T30" s="408">
        <f t="shared" si="25"/>
        <v>4.4974612171320406E-2</v>
      </c>
      <c r="U30" s="27">
        <f>J30/J45</f>
        <v>4.2875594360126709E-2</v>
      </c>
      <c r="V30" s="20">
        <f>K30/K45</f>
        <v>4.3096604774516663E-2</v>
      </c>
      <c r="W30" s="234">
        <f>L30/L45</f>
        <v>4.2129560512696916E-2</v>
      </c>
      <c r="Y30" s="102">
        <f t="shared" si="2"/>
        <v>-3.6325637434925707E-2</v>
      </c>
      <c r="Z30" s="101">
        <f t="shared" si="3"/>
        <v>-9.6704426181974668E-2</v>
      </c>
    </row>
    <row r="31" spans="1:26" ht="20.100000000000001" customHeight="1" x14ac:dyDescent="0.25">
      <c r="A31" s="24"/>
      <c r="B31" t="s">
        <v>85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4264763.5860000048</v>
      </c>
      <c r="J31" s="12">
        <v>4009008.257999999</v>
      </c>
      <c r="K31" s="212">
        <v>1824917.9069999997</v>
      </c>
      <c r="L31" s="161">
        <v>1764297.5740000005</v>
      </c>
      <c r="N31" s="77">
        <f t="shared" ref="N31:T31" si="26">C31/C30</f>
        <v>0.98025324633547428</v>
      </c>
      <c r="O31" s="37">
        <f t="shared" si="26"/>
        <v>0.98250246496466165</v>
      </c>
      <c r="P31" s="18">
        <f t="shared" si="26"/>
        <v>0.98482346486509742</v>
      </c>
      <c r="Q31" s="18">
        <f t="shared" si="26"/>
        <v>0.97586493233965532</v>
      </c>
      <c r="R31" s="18">
        <f t="shared" si="26"/>
        <v>0.97372639676760508</v>
      </c>
      <c r="S31" s="402">
        <f t="shared" si="26"/>
        <v>0.97590099126924146</v>
      </c>
      <c r="T31" s="402">
        <f t="shared" si="26"/>
        <v>0.97396319357417449</v>
      </c>
      <c r="U31" s="172">
        <f>J31/J30</f>
        <v>0.97832790047990592</v>
      </c>
      <c r="V31" s="96">
        <f>K31/K30</f>
        <v>0.97814215169690277</v>
      </c>
      <c r="W31" s="78">
        <f>L31/L30</f>
        <v>0.98129632778124731</v>
      </c>
      <c r="Y31" s="107">
        <f t="shared" si="2"/>
        <v>-3.3218115054640195E-2</v>
      </c>
      <c r="Z31" s="104">
        <f t="shared" si="3"/>
        <v>0.31541760843445399</v>
      </c>
    </row>
    <row r="32" spans="1:26" ht="20.100000000000001" customHeight="1" thickBot="1" x14ac:dyDescent="0.3">
      <c r="A32" s="24"/>
      <c r="B32" t="s">
        <v>86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114009.26100000004</v>
      </c>
      <c r="J32" s="12">
        <v>88808.287999999971</v>
      </c>
      <c r="K32" s="212">
        <v>40780.145000000011</v>
      </c>
      <c r="L32" s="161">
        <v>33627.807000000008</v>
      </c>
      <c r="N32" s="77">
        <f t="shared" ref="N32:T32" si="27">C32/C30</f>
        <v>1.9746753664525676E-2</v>
      </c>
      <c r="O32" s="37">
        <f t="shared" si="27"/>
        <v>1.7497535035338328E-2</v>
      </c>
      <c r="P32" s="18">
        <f t="shared" si="27"/>
        <v>1.5176535134902535E-2</v>
      </c>
      <c r="Q32" s="18">
        <f t="shared" si="27"/>
        <v>2.413506766034464E-2</v>
      </c>
      <c r="R32" s="18">
        <f t="shared" si="27"/>
        <v>2.6273603232394908E-2</v>
      </c>
      <c r="S32" s="402">
        <f t="shared" si="27"/>
        <v>2.4099008730758584E-2</v>
      </c>
      <c r="T32" s="402">
        <f t="shared" si="27"/>
        <v>2.6036806425825523E-2</v>
      </c>
      <c r="U32" s="172">
        <f>J32/J30</f>
        <v>2.1672099520094034E-2</v>
      </c>
      <c r="V32" s="96">
        <f>K32/K30</f>
        <v>2.1857848303097237E-2</v>
      </c>
      <c r="W32" s="78">
        <f>L32/L30</f>
        <v>1.8703672218752663E-2</v>
      </c>
      <c r="Y32" s="105">
        <f t="shared" si="2"/>
        <v>-0.1753877530352087</v>
      </c>
      <c r="Z32" s="104">
        <f t="shared" si="3"/>
        <v>-0.31541760843445743</v>
      </c>
    </row>
    <row r="33" spans="1:26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6310084.3100000005</v>
      </c>
      <c r="J33" s="15">
        <v>5362558.8059999999</v>
      </c>
      <c r="K33" s="385">
        <v>2654049.7009999994</v>
      </c>
      <c r="L33" s="160">
        <v>2332982.1960000005</v>
      </c>
      <c r="N33" s="134">
        <f t="shared" ref="N33:T33" si="28">C33/C45</f>
        <v>4.0384446006660184E-2</v>
      </c>
      <c r="O33" s="259">
        <f t="shared" si="28"/>
        <v>4.2134954493118014E-2</v>
      </c>
      <c r="P33" s="21">
        <f t="shared" si="28"/>
        <v>4.1915400657908081E-2</v>
      </c>
      <c r="Q33" s="21">
        <f t="shared" si="28"/>
        <v>7.1306535814868358E-2</v>
      </c>
      <c r="R33" s="21">
        <f t="shared" si="28"/>
        <v>7.2858141266914894E-2</v>
      </c>
      <c r="S33" s="408">
        <f t="shared" si="28"/>
        <v>6.9158895724395777E-2</v>
      </c>
      <c r="T33" s="408">
        <f t="shared" si="28"/>
        <v>6.4811216413068168E-2</v>
      </c>
      <c r="U33" s="27">
        <f>J33/J45</f>
        <v>5.6108635786249625E-2</v>
      </c>
      <c r="V33" s="20">
        <f>K33/K45</f>
        <v>6.1307096769119163E-2</v>
      </c>
      <c r="W33" s="234">
        <f>L33/L45</f>
        <v>5.4667182320302606E-2</v>
      </c>
      <c r="Y33" s="102">
        <f t="shared" si="2"/>
        <v>-0.12097267993098484</v>
      </c>
      <c r="Z33" s="101">
        <f t="shared" si="3"/>
        <v>-0.66399144488165573</v>
      </c>
    </row>
    <row r="34" spans="1:26" ht="20.100000000000001" customHeight="1" x14ac:dyDescent="0.25">
      <c r="A34" s="24"/>
      <c r="B34" t="s">
        <v>85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5958161.1870000008</v>
      </c>
      <c r="J34" s="12">
        <v>5008633.0789999999</v>
      </c>
      <c r="K34" s="212">
        <v>2495307.1079999995</v>
      </c>
      <c r="L34" s="161">
        <v>2184062.1520000007</v>
      </c>
      <c r="N34" s="77">
        <f t="shared" ref="N34:T34" si="29">C34/C33</f>
        <v>0.89251312364903612</v>
      </c>
      <c r="O34" s="37">
        <f t="shared" si="29"/>
        <v>0.90483387243003943</v>
      </c>
      <c r="P34" s="18">
        <f t="shared" si="29"/>
        <v>0.90720396169247819</v>
      </c>
      <c r="Q34" s="18">
        <f t="shared" si="29"/>
        <v>0.93921258043400402</v>
      </c>
      <c r="R34" s="18">
        <f t="shared" si="29"/>
        <v>0.94087524000682365</v>
      </c>
      <c r="S34" s="402">
        <f t="shared" si="29"/>
        <v>0.94331675547473148</v>
      </c>
      <c r="T34" s="402">
        <f t="shared" si="29"/>
        <v>0.94422845944510059</v>
      </c>
      <c r="U34" s="172">
        <f>J34/J33</f>
        <v>0.93400058818860809</v>
      </c>
      <c r="V34" s="96">
        <f>K34/K33</f>
        <v>0.94018853793876267</v>
      </c>
      <c r="W34" s="78">
        <f>L34/L33</f>
        <v>0.93616751801392672</v>
      </c>
      <c r="Y34" s="107">
        <f t="shared" si="2"/>
        <v>-0.12473212415503562</v>
      </c>
      <c r="Z34" s="104">
        <f t="shared" si="3"/>
        <v>-0.40210199248359446</v>
      </c>
    </row>
    <row r="35" spans="1:26" ht="20.100000000000001" customHeight="1" thickBot="1" x14ac:dyDescent="0.3">
      <c r="A35" s="24"/>
      <c r="B35" t="s">
        <v>86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351923.12299999991</v>
      </c>
      <c r="J35" s="12">
        <v>353925.72699999996</v>
      </c>
      <c r="K35" s="212">
        <v>158742.59300000008</v>
      </c>
      <c r="L35" s="161">
        <v>148920.04399999997</v>
      </c>
      <c r="N35" s="77">
        <f t="shared" ref="N35:T35" si="30">C35/C33</f>
        <v>0.10748687635096388</v>
      </c>
      <c r="O35" s="37">
        <f t="shared" si="30"/>
        <v>9.5166127569960624E-2</v>
      </c>
      <c r="P35" s="18">
        <f t="shared" si="30"/>
        <v>9.2796038307521783E-2</v>
      </c>
      <c r="Q35" s="18">
        <f t="shared" si="30"/>
        <v>6.0787419565996023E-2</v>
      </c>
      <c r="R35" s="18">
        <f t="shared" si="30"/>
        <v>5.9124759993176366E-2</v>
      </c>
      <c r="S35" s="402">
        <f t="shared" si="30"/>
        <v>5.668324452526851E-2</v>
      </c>
      <c r="T35" s="402">
        <f t="shared" si="30"/>
        <v>5.5771540554899475E-2</v>
      </c>
      <c r="U35" s="172">
        <f>J35/J33</f>
        <v>6.5999411811391878E-2</v>
      </c>
      <c r="V35" s="96">
        <f>K35/K33</f>
        <v>5.9811462061237455E-2</v>
      </c>
      <c r="W35" s="78">
        <f>L35/L33</f>
        <v>6.3832481986073386E-2</v>
      </c>
      <c r="Y35" s="105">
        <f t="shared" si="2"/>
        <v>-6.1877211492948905E-2</v>
      </c>
      <c r="Z35" s="104">
        <f t="shared" si="3"/>
        <v>0.40210199248359307</v>
      </c>
    </row>
    <row r="36" spans="1:26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19605531.482000001</v>
      </c>
      <c r="J36" s="15">
        <v>19489712.732999995</v>
      </c>
      <c r="K36" s="385">
        <v>9475623.5889999997</v>
      </c>
      <c r="L36" s="160">
        <v>8609938.9020000007</v>
      </c>
      <c r="N36" s="134">
        <f t="shared" ref="N36:T36" si="31">C36/C45</f>
        <v>0.14716206852354555</v>
      </c>
      <c r="O36" s="259">
        <f t="shared" si="31"/>
        <v>0.15588571691004238</v>
      </c>
      <c r="P36" s="21">
        <f t="shared" si="31"/>
        <v>0.18481278381548627</v>
      </c>
      <c r="Q36" s="21">
        <f t="shared" si="31"/>
        <v>0.19387105674452929</v>
      </c>
      <c r="R36" s="21">
        <f t="shared" si="31"/>
        <v>0.20165715440751281</v>
      </c>
      <c r="S36" s="408">
        <f t="shared" si="31"/>
        <v>0.20482838829634628</v>
      </c>
      <c r="T36" s="408">
        <f t="shared" si="31"/>
        <v>0.20136947168192798</v>
      </c>
      <c r="U36" s="27">
        <f>J36/J45</f>
        <v>0.2039215294181948</v>
      </c>
      <c r="V36" s="20">
        <f>K36/K45</f>
        <v>0.21888172331501163</v>
      </c>
      <c r="W36" s="234">
        <f>L36/L45</f>
        <v>0.20175083227351812</v>
      </c>
      <c r="Y36" s="102">
        <f t="shared" si="2"/>
        <v>-9.1359125747138101E-2</v>
      </c>
      <c r="Z36" s="101">
        <f t="shared" si="3"/>
        <v>-1.7130891041493512</v>
      </c>
    </row>
    <row r="37" spans="1:26" ht="20.100000000000001" customHeight="1" x14ac:dyDescent="0.25">
      <c r="A37" s="24"/>
      <c r="B37" t="s">
        <v>85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17047640.046</v>
      </c>
      <c r="J37" s="12">
        <v>16985193.714999996</v>
      </c>
      <c r="K37" s="212">
        <v>8307152.943</v>
      </c>
      <c r="L37" s="161">
        <v>7561937.5040000007</v>
      </c>
      <c r="N37" s="77">
        <f t="shared" ref="N37:T37" si="32">C37/C36</f>
        <v>0.87302699094146929</v>
      </c>
      <c r="O37" s="37">
        <f t="shared" si="32"/>
        <v>0.86729838427355965</v>
      </c>
      <c r="P37" s="18">
        <f t="shared" si="32"/>
        <v>0.8759037706343098</v>
      </c>
      <c r="Q37" s="18">
        <f t="shared" si="32"/>
        <v>0.86908236686303175</v>
      </c>
      <c r="R37" s="18">
        <f t="shared" si="32"/>
        <v>0.86993000845198576</v>
      </c>
      <c r="S37" s="402">
        <f t="shared" si="32"/>
        <v>0.86917289623954341</v>
      </c>
      <c r="T37" s="402">
        <f t="shared" si="32"/>
        <v>0.86953215533338524</v>
      </c>
      <c r="U37" s="172">
        <f>J37/J36</f>
        <v>0.87149533436891835</v>
      </c>
      <c r="V37" s="96">
        <f>K37/K36</f>
        <v>0.87668667554962332</v>
      </c>
      <c r="W37" s="78">
        <f>L37/L36</f>
        <v>0.87828004241045654</v>
      </c>
      <c r="Y37" s="107">
        <f t="shared" si="2"/>
        <v>-8.9707682537367162E-2</v>
      </c>
      <c r="Z37" s="104">
        <f t="shared" si="3"/>
        <v>0.1593366860833223</v>
      </c>
    </row>
    <row r="38" spans="1:26" ht="20.100000000000001" customHeight="1" thickBot="1" x14ac:dyDescent="0.3">
      <c r="A38" s="24"/>
      <c r="B38" t="s">
        <v>86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2557891.4360000007</v>
      </c>
      <c r="J38" s="12">
        <v>2504519.0180000006</v>
      </c>
      <c r="K38" s="212">
        <v>1168470.6459999997</v>
      </c>
      <c r="L38" s="161">
        <v>1048001.3980000003</v>
      </c>
      <c r="N38" s="77">
        <f t="shared" ref="N38:T38" si="33">C38/C36</f>
        <v>0.12697300905853068</v>
      </c>
      <c r="O38" s="37">
        <f t="shared" si="33"/>
        <v>0.1327016157264404</v>
      </c>
      <c r="P38" s="18">
        <f t="shared" si="33"/>
        <v>0.12409622936569024</v>
      </c>
      <c r="Q38" s="18">
        <f t="shared" si="33"/>
        <v>0.13091763313696825</v>
      </c>
      <c r="R38" s="18">
        <f t="shared" si="33"/>
        <v>0.13006999154801427</v>
      </c>
      <c r="S38" s="402">
        <f t="shared" si="33"/>
        <v>0.13082710376045659</v>
      </c>
      <c r="T38" s="402">
        <f t="shared" si="33"/>
        <v>0.13046784466661471</v>
      </c>
      <c r="U38" s="172">
        <f>J38/J36</f>
        <v>0.12850466563108173</v>
      </c>
      <c r="V38" s="96">
        <f>K38/K36</f>
        <v>0.12331332445037668</v>
      </c>
      <c r="W38" s="78">
        <f>L38/L36</f>
        <v>0.12171995758954343</v>
      </c>
      <c r="Y38" s="105">
        <f t="shared" si="2"/>
        <v>-0.10309993529781789</v>
      </c>
      <c r="Z38" s="104">
        <f t="shared" si="3"/>
        <v>-0.15933668608332507</v>
      </c>
    </row>
    <row r="39" spans="1:26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34535658</v>
      </c>
      <c r="I39" s="14">
        <v>33438162.167999998</v>
      </c>
      <c r="J39" s="15">
        <v>33871303.955999993</v>
      </c>
      <c r="K39" s="385">
        <v>15237974.195000002</v>
      </c>
      <c r="L39" s="160">
        <v>16096347.683000006</v>
      </c>
      <c r="N39" s="134">
        <f t="shared" ref="N39:T39" si="34">C39/C45</f>
        <v>0.45083882687373805</v>
      </c>
      <c r="O39" s="259">
        <f t="shared" si="34"/>
        <v>0.41152754308952011</v>
      </c>
      <c r="P39" s="21">
        <f t="shared" si="34"/>
        <v>0.37432112521898186</v>
      </c>
      <c r="Q39" s="21">
        <f t="shared" si="34"/>
        <v>0.35884756327888662</v>
      </c>
      <c r="R39" s="21">
        <f t="shared" si="34"/>
        <v>0.34479390972547513</v>
      </c>
      <c r="S39" s="408">
        <f t="shared" si="34"/>
        <v>0.34507758822069945</v>
      </c>
      <c r="T39" s="408">
        <f t="shared" si="34"/>
        <v>0.34344516780719786</v>
      </c>
      <c r="U39" s="27">
        <f>J39/J45</f>
        <v>0.3543966091609439</v>
      </c>
      <c r="V39" s="20">
        <f>K39/K45</f>
        <v>0.35198887126575557</v>
      </c>
      <c r="W39" s="234">
        <f>L39/L45</f>
        <v>0.37717474869128476</v>
      </c>
      <c r="Y39" s="102">
        <f t="shared" si="2"/>
        <v>5.6331207614307391E-2</v>
      </c>
      <c r="Z39" s="129">
        <f t="shared" si="3"/>
        <v>2.5185877425529188</v>
      </c>
    </row>
    <row r="40" spans="1:26" ht="20.100000000000001" customHeight="1" x14ac:dyDescent="0.25">
      <c r="A40" s="24"/>
      <c r="B40" t="s">
        <v>85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26397214</v>
      </c>
      <c r="I40" s="11">
        <v>25064924.428999994</v>
      </c>
      <c r="J40" s="12">
        <v>25183419.58699999</v>
      </c>
      <c r="K40" s="212">
        <v>11379667.548</v>
      </c>
      <c r="L40" s="161">
        <v>12076377.400000004</v>
      </c>
      <c r="N40" s="77">
        <f t="shared" ref="N40:T40" si="35">C40/C39</f>
        <v>0.711154771227133</v>
      </c>
      <c r="O40" s="37">
        <f t="shared" si="35"/>
        <v>0.7227332436548245</v>
      </c>
      <c r="P40" s="18">
        <f t="shared" si="35"/>
        <v>0.74721283281776751</v>
      </c>
      <c r="Q40" s="18">
        <f t="shared" si="35"/>
        <v>0.75658353447609417</v>
      </c>
      <c r="R40" s="18">
        <f t="shared" si="35"/>
        <v>0.76397083968752311</v>
      </c>
      <c r="S40" s="402">
        <f t="shared" si="35"/>
        <v>0.76434663558458915</v>
      </c>
      <c r="T40" s="402">
        <f t="shared" si="35"/>
        <v>0.74959037231378967</v>
      </c>
      <c r="U40" s="172">
        <f>J40/J39</f>
        <v>0.74350310279504239</v>
      </c>
      <c r="V40" s="96">
        <f>K40/K39</f>
        <v>0.74679661498140493</v>
      </c>
      <c r="W40" s="78">
        <f>L40/L39</f>
        <v>0.75025574980306542</v>
      </c>
      <c r="Y40" s="107">
        <f t="shared" si="2"/>
        <v>6.1224095436992962E-2</v>
      </c>
      <c r="Z40" s="104">
        <f t="shared" si="3"/>
        <v>0.34591348216604922</v>
      </c>
    </row>
    <row r="41" spans="1:26" ht="20.100000000000001" customHeight="1" thickBot="1" x14ac:dyDescent="0.3">
      <c r="A41" s="24"/>
      <c r="B41" t="s">
        <v>86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8373237.7390000029</v>
      </c>
      <c r="J41" s="12">
        <v>8687884.3690000009</v>
      </c>
      <c r="K41" s="212">
        <v>3858306.6470000013</v>
      </c>
      <c r="L41" s="161">
        <v>4019970.2830000021</v>
      </c>
      <c r="N41" s="77">
        <f t="shared" ref="N41:T41" si="36">C41/C39</f>
        <v>0.28884522877286706</v>
      </c>
      <c r="O41" s="37">
        <f t="shared" si="36"/>
        <v>0.2772667563451755</v>
      </c>
      <c r="P41" s="18">
        <f t="shared" si="36"/>
        <v>0.25278716718223254</v>
      </c>
      <c r="Q41" s="18">
        <f t="shared" si="36"/>
        <v>0.24341646552390583</v>
      </c>
      <c r="R41" s="18">
        <f t="shared" si="36"/>
        <v>0.23602916031247689</v>
      </c>
      <c r="S41" s="402">
        <f t="shared" si="36"/>
        <v>0.23565336441541088</v>
      </c>
      <c r="T41" s="402">
        <f t="shared" si="36"/>
        <v>0.25040962768621033</v>
      </c>
      <c r="U41" s="172">
        <f>J41/J39</f>
        <v>0.2564968972049575</v>
      </c>
      <c r="V41" s="96">
        <f>K41/K39</f>
        <v>0.25320338501859502</v>
      </c>
      <c r="W41" s="78">
        <f>L41/L39</f>
        <v>0.24974425019693461</v>
      </c>
      <c r="Y41" s="105">
        <f t="shared" si="2"/>
        <v>4.1900152266461578E-2</v>
      </c>
      <c r="Z41" s="104">
        <f t="shared" si="3"/>
        <v>-0.3459134821660409</v>
      </c>
    </row>
    <row r="42" spans="1:26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139513.42600000001</v>
      </c>
      <c r="J42" s="15">
        <v>150955.329</v>
      </c>
      <c r="K42" s="385">
        <v>62853.259000000005</v>
      </c>
      <c r="L42" s="160">
        <v>64068.417999999998</v>
      </c>
      <c r="N42" s="134">
        <f t="shared" ref="N42:T42" si="37">C42/C45</f>
        <v>1.095184702768292E-3</v>
      </c>
      <c r="O42" s="259">
        <f t="shared" si="37"/>
        <v>1.2057042795184279E-3</v>
      </c>
      <c r="P42" s="21">
        <f t="shared" si="37"/>
        <v>1.1407515220418539E-3</v>
      </c>
      <c r="Q42" s="21">
        <f t="shared" si="37"/>
        <v>1.1364157144529345E-3</v>
      </c>
      <c r="R42" s="21">
        <f t="shared" si="37"/>
        <v>1.0131325799368947E-3</v>
      </c>
      <c r="S42" s="408">
        <f t="shared" si="37"/>
        <v>1.1440750267815974E-3</v>
      </c>
      <c r="T42" s="408">
        <f t="shared" si="37"/>
        <v>1.4329499259914914E-3</v>
      </c>
      <c r="U42" s="27">
        <f>J42/J45</f>
        <v>1.5794507587269311E-3</v>
      </c>
      <c r="V42" s="20">
        <f>K42/K45</f>
        <v>1.4518759126159676E-3</v>
      </c>
      <c r="W42" s="234">
        <f>L42/L45</f>
        <v>1.5012715886921224E-3</v>
      </c>
      <c r="Y42" s="64">
        <f t="shared" si="2"/>
        <v>1.933326957636345E-2</v>
      </c>
      <c r="Z42" s="129">
        <f t="shared" si="3"/>
        <v>4.9395676076154733E-3</v>
      </c>
    </row>
    <row r="43" spans="1:26" ht="20.100000000000001" customHeight="1" x14ac:dyDescent="0.25">
      <c r="A43" s="24"/>
      <c r="B43" t="s">
        <v>85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133690.326</v>
      </c>
      <c r="J43" s="12">
        <v>144684.05100000001</v>
      </c>
      <c r="K43" s="212">
        <v>60161.317000000003</v>
      </c>
      <c r="L43" s="161">
        <v>61514.567999999999</v>
      </c>
      <c r="N43" s="77">
        <f t="shared" ref="N43:T43" si="38">C43/C42</f>
        <v>0.78791723599453445</v>
      </c>
      <c r="O43" s="37">
        <f t="shared" si="38"/>
        <v>0.83988909897818231</v>
      </c>
      <c r="P43" s="18">
        <f t="shared" si="38"/>
        <v>0.81731797488465885</v>
      </c>
      <c r="Q43" s="18">
        <f t="shared" si="38"/>
        <v>0.88912137944396008</v>
      </c>
      <c r="R43" s="18">
        <f t="shared" si="38"/>
        <v>0.91426095490660797</v>
      </c>
      <c r="S43" s="402">
        <f t="shared" si="38"/>
        <v>0.93105676855895192</v>
      </c>
      <c r="T43" s="402">
        <f t="shared" si="38"/>
        <v>0.958261364752092</v>
      </c>
      <c r="U43" s="172">
        <f>J43/J42</f>
        <v>0.95845606749000567</v>
      </c>
      <c r="V43" s="96">
        <f>K43/K42</f>
        <v>0.95717100365471897</v>
      </c>
      <c r="W43" s="78">
        <f>L43/L42</f>
        <v>0.96013870671818369</v>
      </c>
      <c r="Y43" s="107">
        <f t="shared" si="2"/>
        <v>2.2493706379466336E-2</v>
      </c>
      <c r="Z43" s="104">
        <f t="shared" si="3"/>
        <v>0.29677030634647217</v>
      </c>
    </row>
    <row r="44" spans="1:26" ht="20.100000000000001" customHeight="1" thickBot="1" x14ac:dyDescent="0.3">
      <c r="A44" s="24"/>
      <c r="B44" t="s">
        <v>86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5823.1</v>
      </c>
      <c r="J44" s="43">
        <v>6271.2780000000012</v>
      </c>
      <c r="K44" s="212">
        <v>2691.9419999999996</v>
      </c>
      <c r="L44" s="161">
        <v>2553.8500000000004</v>
      </c>
      <c r="N44" s="77">
        <f t="shared" ref="N44:T44" si="39">C44/C42</f>
        <v>0.21208276400546555</v>
      </c>
      <c r="O44" s="406">
        <f t="shared" si="39"/>
        <v>0.16011090102181771</v>
      </c>
      <c r="P44" s="410">
        <f t="shared" si="39"/>
        <v>0.18268202511534112</v>
      </c>
      <c r="Q44" s="410">
        <f t="shared" si="39"/>
        <v>0.11087862055603991</v>
      </c>
      <c r="R44" s="410">
        <f t="shared" si="39"/>
        <v>8.5739045093392086E-2</v>
      </c>
      <c r="S44" s="409">
        <f t="shared" si="39"/>
        <v>6.8943231441048039E-2</v>
      </c>
      <c r="T44" s="409">
        <f t="shared" si="39"/>
        <v>4.1738635247907968E-2</v>
      </c>
      <c r="U44" s="172">
        <f>J44/J42</f>
        <v>4.1543932509994407E-2</v>
      </c>
      <c r="V44" s="235">
        <f>K44/K42</f>
        <v>4.2828996345280985E-2</v>
      </c>
      <c r="W44" s="78">
        <f>L44/L42</f>
        <v>3.9861293281816333E-2</v>
      </c>
      <c r="Y44" s="105">
        <f t="shared" si="2"/>
        <v>-5.1298282058082685E-2</v>
      </c>
      <c r="Z44" s="104">
        <f t="shared" si="3"/>
        <v>-0.29677030634646523</v>
      </c>
    </row>
    <row r="45" spans="1:26" ht="20.100000000000001" customHeight="1" thickBot="1" x14ac:dyDescent="0.3">
      <c r="A45" s="74" t="s">
        <v>20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L46" si="41">H7+H10+H13+H16+H18+H21+H24+H27+H30+H33+H36+H39+H42</f>
        <v>100080849</v>
      </c>
      <c r="I45" s="84">
        <f t="shared" ref="I45" si="42">I7+I10+I13+I16+I18+I21+I24+I27+I30+I33+I36+I39+I42</f>
        <v>97360991.804000005</v>
      </c>
      <c r="J45" s="84">
        <f t="shared" si="41"/>
        <v>95574571.201999992</v>
      </c>
      <c r="K45" s="190">
        <f t="shared" si="41"/>
        <v>43291068.096000001</v>
      </c>
      <c r="L45" s="188">
        <f t="shared" si="41"/>
        <v>42676101.035000011</v>
      </c>
      <c r="N45" s="89">
        <f>N7+N10+N13+N16+N18+N21+N24+N27+N30+N33+N36+N39+N42</f>
        <v>1</v>
      </c>
      <c r="O45" s="407">
        <f t="shared" ref="O45:V45" si="43">O7+O10+O13+O16+O18+O21+O24+O27+O30+O33+O36+O39+O42</f>
        <v>0.99999999999999989</v>
      </c>
      <c r="P45" s="407">
        <f t="shared" si="43"/>
        <v>1</v>
      </c>
      <c r="Q45" s="407">
        <f t="shared" si="43"/>
        <v>1</v>
      </c>
      <c r="R45" s="407">
        <f t="shared" ref="R45:S45" si="44">R7+R10+R13+R16+R18+R21+R24+R27+R30+R33+R36+R39+R42</f>
        <v>0.99999999999999989</v>
      </c>
      <c r="S45" s="407">
        <f t="shared" si="44"/>
        <v>1</v>
      </c>
      <c r="T45" s="407">
        <f t="shared" ref="T45" si="45">T7+T10+T13+T16+T18+T21+T24+T27+T30+T33+T36+T39+T42</f>
        <v>1.0000000000000002</v>
      </c>
      <c r="U45" s="174">
        <f t="shared" si="43"/>
        <v>0.99999999999999989</v>
      </c>
      <c r="V45" s="181">
        <f t="shared" si="43"/>
        <v>0.99999999999999989</v>
      </c>
      <c r="W45" s="404">
        <f>W7+W10+W13+W16+W18+W21+W24+W27+W30+W33+W36+W39+W42</f>
        <v>1</v>
      </c>
      <c r="Y45" s="93">
        <f t="shared" si="2"/>
        <v>-1.4205402824348682E-2</v>
      </c>
      <c r="Z45" s="132">
        <f t="shared" si="3"/>
        <v>1.1102230246251565E-14</v>
      </c>
    </row>
    <row r="46" spans="1:26" ht="20.100000000000001" customHeight="1" x14ac:dyDescent="0.25">
      <c r="A46" s="24"/>
      <c r="B46" t="s">
        <v>85</v>
      </c>
      <c r="C46" s="314">
        <f t="shared" si="40"/>
        <v>47415131</v>
      </c>
      <c r="D46" s="315">
        <f t="shared" si="40"/>
        <v>47322300</v>
      </c>
      <c r="E46" s="315">
        <f t="shared" si="40"/>
        <v>49871335</v>
      </c>
      <c r="F46" s="315">
        <f t="shared" si="40"/>
        <v>54010017</v>
      </c>
      <c r="G46" s="315">
        <v>54960471</v>
      </c>
      <c r="H46" s="315">
        <f t="shared" si="41"/>
        <v>57917151</v>
      </c>
      <c r="I46" s="315">
        <f t="shared" ref="I46" si="46">I8+I11+I14+I17+I19+I22+I25+I28+I31+I34+I37+I40+I43</f>
        <v>55166745.704999998</v>
      </c>
      <c r="J46" s="248">
        <f t="shared" si="41"/>
        <v>53908211.398999982</v>
      </c>
      <c r="K46" s="315">
        <f t="shared" si="41"/>
        <v>25242679.179000001</v>
      </c>
      <c r="L46" s="189">
        <f t="shared" si="41"/>
        <v>24719754.749000005</v>
      </c>
      <c r="N46" s="77">
        <f t="shared" ref="N46:T46" si="47">C46/C45</f>
        <v>0.56312844200397594</v>
      </c>
      <c r="O46" s="79">
        <f t="shared" si="47"/>
        <v>0.5589793542528867</v>
      </c>
      <c r="P46" s="79">
        <f t="shared" si="47"/>
        <v>0.57941276653232288</v>
      </c>
      <c r="Q46" s="79">
        <f t="shared" si="47"/>
        <v>0.5945735934967562</v>
      </c>
      <c r="R46" s="79">
        <f t="shared" si="47"/>
        <v>0.58136171581220186</v>
      </c>
      <c r="S46" s="79">
        <f t="shared" si="47"/>
        <v>0.57870363389902901</v>
      </c>
      <c r="T46" s="79">
        <f t="shared" si="47"/>
        <v>0.56662062169680483</v>
      </c>
      <c r="U46" s="79">
        <f>J46/J45</f>
        <v>0.56404345550306689</v>
      </c>
      <c r="V46" s="79">
        <f>K46/K45</f>
        <v>0.58309208548569791</v>
      </c>
      <c r="W46" s="78">
        <f>L46/L45</f>
        <v>0.57924117127585195</v>
      </c>
      <c r="Y46" s="107">
        <f t="shared" si="2"/>
        <v>-2.0715884644884667E-2</v>
      </c>
      <c r="Z46" s="104">
        <f t="shared" si="3"/>
        <v>-0.3850914209845957</v>
      </c>
    </row>
    <row r="47" spans="1:26" ht="20.100000000000001" customHeight="1" thickBot="1" x14ac:dyDescent="0.3">
      <c r="A47" s="31"/>
      <c r="B47" s="25" t="s">
        <v>86</v>
      </c>
      <c r="C47" s="32">
        <f t="shared" ref="C47:F47" si="48">C9+C12+C15+C20+C23+C26+C29+C32+C35+C38+C41+C44</f>
        <v>36784365</v>
      </c>
      <c r="D47" s="33">
        <f t="shared" si="48"/>
        <v>37336104</v>
      </c>
      <c r="E47" s="33">
        <f t="shared" si="48"/>
        <v>36200871</v>
      </c>
      <c r="F47" s="33">
        <f t="shared" si="48"/>
        <v>36828220</v>
      </c>
      <c r="G47" s="33">
        <v>39577008</v>
      </c>
      <c r="H47" s="33">
        <f t="shared" ref="H47:L47" si="49">H9+H12+H15+H20+H23+H26+H29+H32+H35+H38+H41+H44</f>
        <v>42163698</v>
      </c>
      <c r="I47" s="33">
        <f t="shared" ref="I47" si="50">I9+I12+I15+I20+I23+I26+I29+I32+I35+I38+I41+I44</f>
        <v>42194246.099000007</v>
      </c>
      <c r="J47" s="43">
        <f t="shared" si="49"/>
        <v>41666359.802999996</v>
      </c>
      <c r="K47" s="33">
        <f t="shared" si="49"/>
        <v>18048388.916999999</v>
      </c>
      <c r="L47" s="162">
        <f t="shared" si="49"/>
        <v>17956346.286000006</v>
      </c>
      <c r="N47" s="147">
        <f t="shared" ref="N47:T47" si="51">C47/C45</f>
        <v>0.43687155799602412</v>
      </c>
      <c r="O47" s="80">
        <f t="shared" si="51"/>
        <v>0.4410206457471133</v>
      </c>
      <c r="P47" s="80">
        <f t="shared" si="51"/>
        <v>0.42058723346767712</v>
      </c>
      <c r="Q47" s="80">
        <f t="shared" si="51"/>
        <v>0.4054264065032438</v>
      </c>
      <c r="R47" s="80">
        <f t="shared" si="51"/>
        <v>0.41863828418779814</v>
      </c>
      <c r="S47" s="80">
        <f t="shared" si="51"/>
        <v>0.42129636610097104</v>
      </c>
      <c r="T47" s="80">
        <f t="shared" si="51"/>
        <v>0.43337937830319523</v>
      </c>
      <c r="U47" s="80">
        <f>J47/J45</f>
        <v>0.43595654449693294</v>
      </c>
      <c r="V47" s="80">
        <f>K47/K45</f>
        <v>0.41690791451430209</v>
      </c>
      <c r="W47" s="236">
        <f>L47/L45</f>
        <v>0.42075882872414805</v>
      </c>
      <c r="Y47" s="105">
        <f t="shared" si="2"/>
        <v>-5.0997699253531401E-3</v>
      </c>
      <c r="Z47" s="106">
        <f t="shared" si="3"/>
        <v>0.3850914209845957</v>
      </c>
    </row>
    <row r="50" spans="1:26" x14ac:dyDescent="0.25">
      <c r="A50" s="1" t="s">
        <v>22</v>
      </c>
      <c r="N50" s="1" t="s">
        <v>24</v>
      </c>
      <c r="Y50" s="1" t="s">
        <v>94</v>
      </c>
    </row>
    <row r="51" spans="1:26" ht="15.75" thickBot="1" x14ac:dyDescent="0.3"/>
    <row r="52" spans="1:26" ht="24" customHeight="1" x14ac:dyDescent="0.25">
      <c r="A52" s="479" t="s">
        <v>81</v>
      </c>
      <c r="B52" s="490"/>
      <c r="C52" s="481">
        <v>2016</v>
      </c>
      <c r="D52" s="460">
        <v>2017</v>
      </c>
      <c r="E52" s="475">
        <v>2018</v>
      </c>
      <c r="F52" s="460">
        <v>2019</v>
      </c>
      <c r="G52" s="460">
        <v>2020</v>
      </c>
      <c r="H52" s="460">
        <v>2021</v>
      </c>
      <c r="I52" s="460">
        <v>2022</v>
      </c>
      <c r="J52" s="471">
        <v>2023</v>
      </c>
      <c r="K52" s="466" t="str">
        <f>K5</f>
        <v>janeiro - junho</v>
      </c>
      <c r="L52" s="467"/>
      <c r="N52" s="498">
        <v>2016</v>
      </c>
      <c r="O52" s="460">
        <v>2017</v>
      </c>
      <c r="P52" s="460">
        <v>2018</v>
      </c>
      <c r="Q52" s="483">
        <v>2019</v>
      </c>
      <c r="R52" s="475">
        <v>2020</v>
      </c>
      <c r="S52" s="475">
        <v>2021</v>
      </c>
      <c r="T52" s="475">
        <v>2022</v>
      </c>
      <c r="U52" s="464">
        <v>2023</v>
      </c>
      <c r="V52" s="466" t="str">
        <f>K52</f>
        <v>janeiro - junho</v>
      </c>
      <c r="W52" s="467"/>
      <c r="Y52" s="495" t="s">
        <v>87</v>
      </c>
      <c r="Z52" s="496"/>
    </row>
    <row r="53" spans="1:26" ht="21.75" customHeight="1" thickBot="1" x14ac:dyDescent="0.3">
      <c r="A53" s="491"/>
      <c r="B53" s="492"/>
      <c r="C53" s="493">
        <v>2016</v>
      </c>
      <c r="D53" s="468">
        <v>2017</v>
      </c>
      <c r="E53" s="489"/>
      <c r="F53" s="468"/>
      <c r="G53" s="468"/>
      <c r="H53" s="468">
        <v>2018</v>
      </c>
      <c r="I53" s="468"/>
      <c r="J53" s="497"/>
      <c r="K53" s="166">
        <v>2023</v>
      </c>
      <c r="L53" s="168">
        <v>2024</v>
      </c>
      <c r="N53" s="499"/>
      <c r="O53" s="468"/>
      <c r="P53" s="468"/>
      <c r="Q53" s="500"/>
      <c r="R53" s="489"/>
      <c r="S53" s="489"/>
      <c r="T53" s="489"/>
      <c r="U53" s="494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36">
        <v>57743822.622999988</v>
      </c>
      <c r="J54" s="15">
        <v>57522143.968000017</v>
      </c>
      <c r="K54" s="14">
        <v>23642912.441999998</v>
      </c>
      <c r="L54" s="160">
        <v>22203536.357999995</v>
      </c>
      <c r="N54" s="134">
        <f t="shared" ref="N54:T54" si="52">C54/C92</f>
        <v>0.15995255176002657</v>
      </c>
      <c r="O54" s="259">
        <f t="shared" si="52"/>
        <v>0.1566763403581925</v>
      </c>
      <c r="P54" s="21">
        <f t="shared" si="52"/>
        <v>0.15598980563684609</v>
      </c>
      <c r="Q54" s="21">
        <f t="shared" si="52"/>
        <v>0.15258973097881612</v>
      </c>
      <c r="R54" s="21">
        <f t="shared" si="52"/>
        <v>0.15299297949399679</v>
      </c>
      <c r="S54" s="408">
        <f t="shared" si="52"/>
        <v>0.14362421512708967</v>
      </c>
      <c r="T54" s="408">
        <f t="shared" si="52"/>
        <v>0.14347650002538007</v>
      </c>
      <c r="U54" s="27">
        <f>J54/J92</f>
        <v>0.13970902760062243</v>
      </c>
      <c r="V54" s="20">
        <f>K54/K92</f>
        <v>0.13171949185997306</v>
      </c>
      <c r="W54" s="234">
        <f>L54/L92</f>
        <v>0.1209173978874984</v>
      </c>
      <c r="Y54" s="102">
        <f>(L54-K54)/K54</f>
        <v>-6.0879812820481903E-2</v>
      </c>
      <c r="Z54" s="101">
        <f>(W54-V54)*100</f>
        <v>-1.0802093972474656</v>
      </c>
    </row>
    <row r="55" spans="1:26" ht="20.100000000000001" customHeight="1" x14ac:dyDescent="0.25">
      <c r="A55" s="24"/>
      <c r="B55" t="s">
        <v>85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35">
        <v>2496566.765000002</v>
      </c>
      <c r="J55" s="12">
        <v>2823672.5720000002</v>
      </c>
      <c r="K55" s="11">
        <v>1161869.2550000004</v>
      </c>
      <c r="L55" s="161">
        <v>1130896.1300000004</v>
      </c>
      <c r="N55" s="77">
        <f t="shared" ref="N55:T55" si="53">C55/C54</f>
        <v>2.9861619607711613E-2</v>
      </c>
      <c r="O55" s="37">
        <f t="shared" si="53"/>
        <v>2.6330793518900449E-2</v>
      </c>
      <c r="P55" s="18">
        <f t="shared" si="53"/>
        <v>2.9636350512224165E-2</v>
      </c>
      <c r="Q55" s="18">
        <f t="shared" si="53"/>
        <v>2.9272917753773033E-2</v>
      </c>
      <c r="R55" s="18">
        <f t="shared" si="53"/>
        <v>2.7379998877092259E-2</v>
      </c>
      <c r="S55" s="402">
        <f t="shared" si="53"/>
        <v>3.3752720490641444E-2</v>
      </c>
      <c r="T55" s="402">
        <f t="shared" si="53"/>
        <v>4.3235218099426494E-2</v>
      </c>
      <c r="U55" s="172">
        <f>J55/J54</f>
        <v>4.9088444505316589E-2</v>
      </c>
      <c r="V55" s="96">
        <f>K55/K54</f>
        <v>4.9142391312840969E-2</v>
      </c>
      <c r="W55" s="78">
        <f>L55/L54</f>
        <v>5.0933153699749968E-2</v>
      </c>
      <c r="Y55" s="107">
        <f t="shared" ref="Y55:Y94" si="54">(L55-K55)/K55</f>
        <v>-2.6658012394002104E-2</v>
      </c>
      <c r="Z55" s="104">
        <f t="shared" ref="Z55:Z94" si="55">(W55-V55)*100</f>
        <v>0.17907623869089992</v>
      </c>
    </row>
    <row r="56" spans="1:26" ht="20.100000000000001" customHeight="1" thickBot="1" x14ac:dyDescent="0.3">
      <c r="A56" s="24"/>
      <c r="B56" t="s">
        <v>86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35">
        <v>55247255.857999988</v>
      </c>
      <c r="J56" s="12">
        <v>54698471.39600002</v>
      </c>
      <c r="K56" s="11">
        <v>22481043.186999999</v>
      </c>
      <c r="L56" s="161">
        <v>21072640.227999996</v>
      </c>
      <c r="N56" s="77">
        <f t="shared" ref="N56:T56" si="56">C56/C54</f>
        <v>0.97013838039228839</v>
      </c>
      <c r="O56" s="37">
        <f t="shared" si="56"/>
        <v>0.97366920648109956</v>
      </c>
      <c r="P56" s="18">
        <f t="shared" si="56"/>
        <v>0.97036364948777587</v>
      </c>
      <c r="Q56" s="18">
        <f t="shared" si="56"/>
        <v>0.97072708224622695</v>
      </c>
      <c r="R56" s="18">
        <f t="shared" si="56"/>
        <v>0.9726200011229077</v>
      </c>
      <c r="S56" s="402">
        <f t="shared" si="56"/>
        <v>0.96624727950935851</v>
      </c>
      <c r="T56" s="402">
        <f t="shared" si="56"/>
        <v>0.95676478190057357</v>
      </c>
      <c r="U56" s="172">
        <f>J56/J54</f>
        <v>0.95091155549468342</v>
      </c>
      <c r="V56" s="96">
        <f>K56/K54</f>
        <v>0.95085760868715907</v>
      </c>
      <c r="W56" s="78">
        <f>L56/L54</f>
        <v>0.94906684630025007</v>
      </c>
      <c r="Y56" s="105">
        <f t="shared" si="54"/>
        <v>-6.2648469970220638E-2</v>
      </c>
      <c r="Z56" s="104">
        <f t="shared" si="55"/>
        <v>-0.17907623869090061</v>
      </c>
    </row>
    <row r="57" spans="1:26" ht="20.100000000000001" customHeight="1" thickBot="1" x14ac:dyDescent="0.3">
      <c r="A57" s="5" t="s">
        <v>17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36">
        <v>1061465.3119999999</v>
      </c>
      <c r="J57" s="15">
        <v>1227104.324</v>
      </c>
      <c r="K57" s="14">
        <v>488775.88099999994</v>
      </c>
      <c r="L57" s="160">
        <v>583800.55200000003</v>
      </c>
      <c r="N57" s="134">
        <f t="shared" ref="N57:T57" si="57">C57/C92</f>
        <v>1.976969329945324E-3</v>
      </c>
      <c r="O57" s="259">
        <f t="shared" si="57"/>
        <v>2.5142958036753287E-3</v>
      </c>
      <c r="P57" s="21">
        <f t="shared" si="57"/>
        <v>2.0292158540552072E-3</v>
      </c>
      <c r="Q57" s="21">
        <f t="shared" si="57"/>
        <v>1.9889138925347069E-3</v>
      </c>
      <c r="R57" s="21">
        <f t="shared" si="57"/>
        <v>2.0783352112614048E-3</v>
      </c>
      <c r="S57" s="408">
        <f t="shared" si="57"/>
        <v>2.4612175904485871E-3</v>
      </c>
      <c r="T57" s="408">
        <f t="shared" si="57"/>
        <v>2.6374306539838806E-3</v>
      </c>
      <c r="U57" s="27">
        <f>J57/J92</f>
        <v>2.9803748616520805E-3</v>
      </c>
      <c r="V57" s="20">
        <f>K57/K92</f>
        <v>2.7230702155104083E-3</v>
      </c>
      <c r="W57" s="234">
        <f>L57/L92</f>
        <v>3.1792973198024304E-3</v>
      </c>
      <c r="Y57" s="102">
        <f t="shared" si="54"/>
        <v>0.19441358441334405</v>
      </c>
      <c r="Z57" s="101">
        <f t="shared" si="55"/>
        <v>4.5622710429202212E-2</v>
      </c>
    </row>
    <row r="58" spans="1:26" ht="20.100000000000001" customHeight="1" x14ac:dyDescent="0.25">
      <c r="A58" s="24"/>
      <c r="B58" t="s">
        <v>85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35">
        <v>640554.33699999971</v>
      </c>
      <c r="J58" s="12">
        <v>740107.09900000016</v>
      </c>
      <c r="K58" s="11">
        <v>278686.62399999989</v>
      </c>
      <c r="L58" s="161">
        <v>371729.74</v>
      </c>
      <c r="N58" s="77">
        <f t="shared" ref="N58:T58" si="58">C58/C57</f>
        <v>0.88304807713886047</v>
      </c>
      <c r="O58" s="37">
        <f t="shared" si="58"/>
        <v>0.86394858990716705</v>
      </c>
      <c r="P58" s="18">
        <f t="shared" si="58"/>
        <v>0.72225584506593621</v>
      </c>
      <c r="Q58" s="18">
        <f t="shared" si="58"/>
        <v>0.60788562574147154</v>
      </c>
      <c r="R58" s="18">
        <f t="shared" si="58"/>
        <v>0.66352138590724952</v>
      </c>
      <c r="S58" s="402">
        <f t="shared" si="58"/>
        <v>0.61609840422501805</v>
      </c>
      <c r="T58" s="402">
        <f t="shared" si="58"/>
        <v>0.60346233622375756</v>
      </c>
      <c r="U58" s="172">
        <f>J58/J57</f>
        <v>0.60313298920459202</v>
      </c>
      <c r="V58" s="96">
        <f>K58/K57</f>
        <v>0.57017261864441293</v>
      </c>
      <c r="W58" s="78">
        <f>L58/L57</f>
        <v>0.63674098752822006</v>
      </c>
      <c r="Y58" s="107">
        <f t="shared" si="54"/>
        <v>0.33386286957209732</v>
      </c>
      <c r="Z58" s="104">
        <f t="shared" si="55"/>
        <v>6.6568368883807132</v>
      </c>
    </row>
    <row r="59" spans="1:26" ht="20.100000000000001" customHeight="1" thickBot="1" x14ac:dyDescent="0.3">
      <c r="A59" s="24"/>
      <c r="B59" t="s">
        <v>86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35">
        <v>420910.97500000009</v>
      </c>
      <c r="J59" s="12">
        <v>486997.22499999992</v>
      </c>
      <c r="K59" s="11">
        <v>210089.25700000001</v>
      </c>
      <c r="L59" s="161">
        <v>212070.81200000001</v>
      </c>
      <c r="N59" s="77">
        <f t="shared" ref="N59:T59" si="59">C59/C57</f>
        <v>0.11695192286113958</v>
      </c>
      <c r="O59" s="37">
        <f t="shared" si="59"/>
        <v>0.13605141009283295</v>
      </c>
      <c r="P59" s="18">
        <f t="shared" si="59"/>
        <v>0.27774415493406385</v>
      </c>
      <c r="Q59" s="18">
        <f t="shared" si="59"/>
        <v>0.39211437425852841</v>
      </c>
      <c r="R59" s="18">
        <f t="shared" si="59"/>
        <v>0.33647861409275054</v>
      </c>
      <c r="S59" s="402">
        <f t="shared" si="59"/>
        <v>0.38390159577498195</v>
      </c>
      <c r="T59" s="402">
        <f t="shared" si="59"/>
        <v>0.39653766377624228</v>
      </c>
      <c r="U59" s="172">
        <f>J59/J57</f>
        <v>0.39686701079540804</v>
      </c>
      <c r="V59" s="96">
        <f>K59/K57</f>
        <v>0.42982738135558707</v>
      </c>
      <c r="W59" s="78">
        <f>L59/L57</f>
        <v>0.36325901247177989</v>
      </c>
      <c r="Y59" s="105">
        <f t="shared" si="54"/>
        <v>9.4319672899790055E-3</v>
      </c>
      <c r="Z59" s="104">
        <f t="shared" si="55"/>
        <v>-6.6568368883807185</v>
      </c>
    </row>
    <row r="60" spans="1:26" ht="20.100000000000001" customHeight="1" thickBot="1" x14ac:dyDescent="0.3">
      <c r="A60" s="5" t="s">
        <v>14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36">
        <v>74277042.057999983</v>
      </c>
      <c r="J60" s="15">
        <v>78654161.596000031</v>
      </c>
      <c r="K60" s="14">
        <v>32495379.886999995</v>
      </c>
      <c r="L60" s="160">
        <v>36281433.23400002</v>
      </c>
      <c r="N60" s="134">
        <f t="shared" ref="N60:T60" si="60">C60/C92</f>
        <v>0.14117867832492101</v>
      </c>
      <c r="O60" s="259">
        <f t="shared" si="60"/>
        <v>0.15205854529316382</v>
      </c>
      <c r="P60" s="21">
        <f t="shared" si="60"/>
        <v>0.15243702964722564</v>
      </c>
      <c r="Q60" s="21">
        <f t="shared" si="60"/>
        <v>0.14828059009762506</v>
      </c>
      <c r="R60" s="21">
        <f t="shared" si="60"/>
        <v>0.16357498540803478</v>
      </c>
      <c r="S60" s="408">
        <f t="shared" si="60"/>
        <v>0.17584928808634911</v>
      </c>
      <c r="T60" s="408">
        <f t="shared" si="60"/>
        <v>0.18455671174209703</v>
      </c>
      <c r="U60" s="27">
        <f>J60/J92</f>
        <v>0.19103419440402769</v>
      </c>
      <c r="V60" s="20">
        <f>K60/K92</f>
        <v>0.18103839520670961</v>
      </c>
      <c r="W60" s="234">
        <f>L60/L92</f>
        <v>0.19758368340742349</v>
      </c>
      <c r="Y60" s="102">
        <f t="shared" si="54"/>
        <v>0.11651051196095302</v>
      </c>
      <c r="Z60" s="101">
        <f t="shared" si="55"/>
        <v>1.6545288200713881</v>
      </c>
    </row>
    <row r="61" spans="1:26" ht="20.100000000000001" customHeight="1" x14ac:dyDescent="0.25">
      <c r="A61" s="24"/>
      <c r="B61" t="s">
        <v>85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35">
        <v>1496123.7490000008</v>
      </c>
      <c r="J61" s="12">
        <v>1583789.7740000004</v>
      </c>
      <c r="K61" s="11">
        <v>626340.67500000005</v>
      </c>
      <c r="L61" s="161">
        <v>718102.60099999991</v>
      </c>
      <c r="N61" s="77">
        <f t="shared" ref="N61:T61" si="61">C61/C60</f>
        <v>5.2345609527042612E-2</v>
      </c>
      <c r="O61" s="37">
        <f t="shared" si="61"/>
        <v>4.3315096220493843E-2</v>
      </c>
      <c r="P61" s="18">
        <f t="shared" si="61"/>
        <v>4.2837472958887332E-2</v>
      </c>
      <c r="Q61" s="18">
        <f t="shared" si="61"/>
        <v>2.724761777103956E-2</v>
      </c>
      <c r="R61" s="18">
        <f t="shared" si="61"/>
        <v>2.0916947160648239E-2</v>
      </c>
      <c r="S61" s="402">
        <f t="shared" si="61"/>
        <v>2.2220616655030091E-2</v>
      </c>
      <c r="T61" s="402">
        <f t="shared" si="61"/>
        <v>2.0142478854122077E-2</v>
      </c>
      <c r="U61" s="172">
        <f>J61/J60</f>
        <v>2.0136121749475801E-2</v>
      </c>
      <c r="V61" s="96">
        <f>K61/K60</f>
        <v>1.9274760817631558E-2</v>
      </c>
      <c r="W61" s="78">
        <f>L61/L60</f>
        <v>1.979256432259827E-2</v>
      </c>
      <c r="Y61" s="107">
        <f t="shared" si="54"/>
        <v>0.14650481704704849</v>
      </c>
      <c r="Z61" s="104">
        <f t="shared" si="55"/>
        <v>5.1780350496671151E-2</v>
      </c>
    </row>
    <row r="62" spans="1:26" ht="20.100000000000001" customHeight="1" thickBot="1" x14ac:dyDescent="0.3">
      <c r="A62" s="24"/>
      <c r="B62" t="s">
        <v>86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35">
        <v>72780918.308999985</v>
      </c>
      <c r="J62" s="12">
        <v>77070371.822000027</v>
      </c>
      <c r="K62" s="11">
        <v>31869039.211999994</v>
      </c>
      <c r="L62" s="161">
        <v>35563330.633000016</v>
      </c>
      <c r="N62" s="77">
        <f t="shared" ref="N62:T62" si="62">C62/C60</f>
        <v>0.94765439047295741</v>
      </c>
      <c r="O62" s="37">
        <f t="shared" si="62"/>
        <v>0.95668490377950621</v>
      </c>
      <c r="P62" s="18">
        <f t="shared" si="62"/>
        <v>0.95716252704111271</v>
      </c>
      <c r="Q62" s="18">
        <f t="shared" si="62"/>
        <v>0.97275238222896043</v>
      </c>
      <c r="R62" s="18">
        <f t="shared" si="62"/>
        <v>0.97908305283935171</v>
      </c>
      <c r="S62" s="402">
        <f t="shared" si="62"/>
        <v>0.97777938334496994</v>
      </c>
      <c r="T62" s="402">
        <f t="shared" si="62"/>
        <v>0.97985752114587799</v>
      </c>
      <c r="U62" s="172">
        <f>J62/J60</f>
        <v>0.97986387825052412</v>
      </c>
      <c r="V62" s="96">
        <f>K62/K60</f>
        <v>0.98072523918236842</v>
      </c>
      <c r="W62" s="78">
        <f>L62/L60</f>
        <v>0.98020743567740165</v>
      </c>
      <c r="Y62" s="105">
        <f t="shared" si="54"/>
        <v>0.11592101652091762</v>
      </c>
      <c r="Z62" s="104">
        <f t="shared" si="55"/>
        <v>-5.1780350496677396E-2</v>
      </c>
    </row>
    <row r="63" spans="1:26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36"/>
      <c r="J63" s="15"/>
      <c r="K63" s="14"/>
      <c r="L63" s="160"/>
      <c r="N63" s="134">
        <f t="shared" ref="N63:T63" si="63">C63/C92</f>
        <v>4.6612530060776526E-4</v>
      </c>
      <c r="O63" s="259">
        <f t="shared" si="63"/>
        <v>3.1710780096840115E-4</v>
      </c>
      <c r="P63" s="21">
        <f t="shared" si="63"/>
        <v>8.0541331497253009E-4</v>
      </c>
      <c r="Q63" s="21">
        <f t="shared" si="63"/>
        <v>1.0308043560804145E-3</v>
      </c>
      <c r="R63" s="21">
        <f t="shared" si="63"/>
        <v>3.0786158735481478E-4</v>
      </c>
      <c r="S63" s="408">
        <f t="shared" si="63"/>
        <v>0</v>
      </c>
      <c r="T63" s="408">
        <f t="shared" si="63"/>
        <v>0</v>
      </c>
      <c r="U63" s="27">
        <f>J63/J92</f>
        <v>0</v>
      </c>
      <c r="V63" s="20">
        <f>K63/K92</f>
        <v>0</v>
      </c>
      <c r="W63" s="234">
        <f>L63/L92</f>
        <v>0</v>
      </c>
      <c r="Y63" s="102"/>
      <c r="Z63" s="101">
        <f t="shared" si="55"/>
        <v>0</v>
      </c>
    </row>
    <row r="64" spans="1:26" ht="20.100000000000001" customHeight="1" thickBot="1" x14ac:dyDescent="0.3">
      <c r="A64" s="24"/>
      <c r="B64" t="s">
        <v>85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35"/>
      <c r="J64" s="12"/>
      <c r="K64" s="11"/>
      <c r="L64" s="161"/>
      <c r="N64" s="77">
        <f>C64/C63</f>
        <v>1</v>
      </c>
      <c r="O64" s="37">
        <f>D64/D63</f>
        <v>1</v>
      </c>
      <c r="P64" s="18">
        <f>E64/E63</f>
        <v>1</v>
      </c>
      <c r="Q64" s="18">
        <f>F64/F63</f>
        <v>1</v>
      </c>
      <c r="R64" s="18">
        <f t="shared" ref="R64" si="64">G64/G63</f>
        <v>1</v>
      </c>
      <c r="S64" s="402"/>
      <c r="T64" s="402"/>
      <c r="U64" s="172"/>
      <c r="V64" s="96"/>
      <c r="W64" s="78"/>
      <c r="Y64" s="154"/>
      <c r="Z64" s="104">
        <f t="shared" si="55"/>
        <v>0</v>
      </c>
    </row>
    <row r="65" spans="1:26" ht="20.100000000000001" customHeight="1" thickBot="1" x14ac:dyDescent="0.3">
      <c r="A65" s="5" t="s">
        <v>15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36">
        <v>41115.847999999998</v>
      </c>
      <c r="J65" s="15">
        <v>45148.348000000013</v>
      </c>
      <c r="K65" s="14">
        <v>21002.401999999998</v>
      </c>
      <c r="L65" s="160">
        <v>16312.245999999999</v>
      </c>
      <c r="N65" s="134">
        <f t="shared" ref="N65:T65" si="65">C65/C92</f>
        <v>1.5427210903312463E-4</v>
      </c>
      <c r="O65" s="259">
        <f t="shared" si="65"/>
        <v>1.7792979138844215E-4</v>
      </c>
      <c r="P65" s="21">
        <f t="shared" si="65"/>
        <v>1.5017128093669055E-4</v>
      </c>
      <c r="Q65" s="21">
        <f t="shared" si="65"/>
        <v>1.2456594723464243E-4</v>
      </c>
      <c r="R65" s="21">
        <f t="shared" si="65"/>
        <v>1.1195173126101517E-4</v>
      </c>
      <c r="S65" s="408">
        <f t="shared" si="65"/>
        <v>1.1494588986792908E-4</v>
      </c>
      <c r="T65" s="408">
        <f t="shared" si="65"/>
        <v>1.0216084939734877E-4</v>
      </c>
      <c r="U65" s="27">
        <f>J65/J92</f>
        <v>1.096557145081986E-4</v>
      </c>
      <c r="V65" s="20">
        <f>K65/K92</f>
        <v>1.1700866913352509E-4</v>
      </c>
      <c r="W65" s="234">
        <f>L65/L92</f>
        <v>8.8834242807906617E-5</v>
      </c>
      <c r="Y65" s="102">
        <f t="shared" si="54"/>
        <v>-0.22331521889734324</v>
      </c>
      <c r="Z65" s="101">
        <f t="shared" si="55"/>
        <v>-2.8174426325618474E-3</v>
      </c>
    </row>
    <row r="66" spans="1:26" ht="20.100000000000001" customHeight="1" x14ac:dyDescent="0.25">
      <c r="A66" s="24"/>
      <c r="B66" t="s">
        <v>85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35">
        <v>16797.456999999995</v>
      </c>
      <c r="J66" s="12">
        <v>10888.974999999995</v>
      </c>
      <c r="K66" s="11">
        <v>4899.576</v>
      </c>
      <c r="L66" s="161">
        <v>3209.3920000000003</v>
      </c>
      <c r="N66" s="77">
        <f t="shared" ref="N66:T66" si="66">C66/C65</f>
        <v>0.55867903276056274</v>
      </c>
      <c r="O66" s="37">
        <f t="shared" si="66"/>
        <v>0.58423189757339089</v>
      </c>
      <c r="P66" s="18">
        <f t="shared" si="66"/>
        <v>0.69573451555976418</v>
      </c>
      <c r="Q66" s="18">
        <f t="shared" si="66"/>
        <v>0.54173814298485101</v>
      </c>
      <c r="R66" s="18">
        <f t="shared" si="66"/>
        <v>0.41293330630448005</v>
      </c>
      <c r="S66" s="402">
        <f t="shared" si="66"/>
        <v>0.41427335831984208</v>
      </c>
      <c r="T66" s="402">
        <f t="shared" si="66"/>
        <v>0.40853971928293914</v>
      </c>
      <c r="U66" s="172">
        <f>J66/J65</f>
        <v>0.24118213583362988</v>
      </c>
      <c r="V66" s="96">
        <f>K66/K65</f>
        <v>0.23328645932974715</v>
      </c>
      <c r="W66" s="78">
        <f>L66/L65</f>
        <v>0.19674740069515875</v>
      </c>
      <c r="Y66" s="107">
        <f t="shared" si="54"/>
        <v>-0.34496536026790886</v>
      </c>
      <c r="Z66" s="104">
        <f t="shared" si="55"/>
        <v>-3.6539058634588395</v>
      </c>
    </row>
    <row r="67" spans="1:26" ht="20.100000000000001" customHeight="1" thickBot="1" x14ac:dyDescent="0.3">
      <c r="A67" s="24"/>
      <c r="B67" t="s">
        <v>86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35">
        <v>24318.391000000003</v>
      </c>
      <c r="J67" s="12">
        <v>34259.373000000014</v>
      </c>
      <c r="K67" s="11">
        <v>16102.825999999999</v>
      </c>
      <c r="L67" s="161">
        <v>13102.853999999999</v>
      </c>
      <c r="N67" s="77">
        <f t="shared" ref="N67:T67" si="67">C67/C65</f>
        <v>0.44132096723943731</v>
      </c>
      <c r="O67" s="37">
        <f t="shared" si="67"/>
        <v>0.41576810242660917</v>
      </c>
      <c r="P67" s="18">
        <f t="shared" si="67"/>
        <v>0.30426548444023588</v>
      </c>
      <c r="Q67" s="18">
        <f t="shared" si="67"/>
        <v>0.45826185701514893</v>
      </c>
      <c r="R67" s="18">
        <f t="shared" si="67"/>
        <v>0.58706669369552</v>
      </c>
      <c r="S67" s="402">
        <f t="shared" si="67"/>
        <v>0.58572664168015787</v>
      </c>
      <c r="T67" s="402">
        <f t="shared" si="67"/>
        <v>0.5914602807170608</v>
      </c>
      <c r="U67" s="172">
        <f>J67/J65</f>
        <v>0.75881786416637009</v>
      </c>
      <c r="V67" s="96">
        <f>K67/K65</f>
        <v>0.76671354067025288</v>
      </c>
      <c r="W67" s="78">
        <f>L67/L65</f>
        <v>0.80325259930484127</v>
      </c>
      <c r="Y67" s="105">
        <f t="shared" si="54"/>
        <v>-0.18630096356999695</v>
      </c>
      <c r="Z67" s="104">
        <f t="shared" si="55"/>
        <v>3.6539058634588395</v>
      </c>
    </row>
    <row r="68" spans="1:26" ht="20.100000000000001" customHeight="1" thickBot="1" x14ac:dyDescent="0.3">
      <c r="A68" s="5" t="s">
        <v>18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36">
        <v>1361801.3030000001</v>
      </c>
      <c r="J68" s="15">
        <v>1841088.2570000007</v>
      </c>
      <c r="K68" s="14">
        <v>779824.44499999995</v>
      </c>
      <c r="L68" s="160">
        <v>991615.8119999998</v>
      </c>
      <c r="N68" s="134">
        <f t="shared" ref="N68:T68" si="68">C68/C92</f>
        <v>8.3787645844994613E-3</v>
      </c>
      <c r="O68" s="259">
        <f t="shared" si="68"/>
        <v>6.4800480643777093E-3</v>
      </c>
      <c r="P68" s="21">
        <f t="shared" si="68"/>
        <v>7.2641583964760652E-3</v>
      </c>
      <c r="Q68" s="21">
        <f t="shared" si="68"/>
        <v>6.3914649383666417E-3</v>
      </c>
      <c r="R68" s="21">
        <f t="shared" si="68"/>
        <v>4.6395572966033008E-3</v>
      </c>
      <c r="S68" s="408">
        <f t="shared" si="68"/>
        <v>3.9361249582629361E-3</v>
      </c>
      <c r="T68" s="408">
        <f t="shared" si="68"/>
        <v>3.3836776958825299E-3</v>
      </c>
      <c r="U68" s="27">
        <f>J68/J92</f>
        <v>4.4716109722107433E-3</v>
      </c>
      <c r="V68" s="20">
        <f>K68/K92</f>
        <v>4.3445611824418865E-3</v>
      </c>
      <c r="W68" s="234">
        <f>L68/L92</f>
        <v>5.4002030018041334E-3</v>
      </c>
      <c r="Y68" s="102">
        <f t="shared" si="54"/>
        <v>0.27158852015725138</v>
      </c>
      <c r="Z68" s="101">
        <f t="shared" si="55"/>
        <v>0.10556418193622469</v>
      </c>
    </row>
    <row r="69" spans="1:26" ht="20.100000000000001" customHeight="1" x14ac:dyDescent="0.25">
      <c r="A69" s="24"/>
      <c r="B69" t="s">
        <v>85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35">
        <v>248088.56799999997</v>
      </c>
      <c r="J69" s="12">
        <v>197804.47299999997</v>
      </c>
      <c r="K69" s="11">
        <v>93380.532000000007</v>
      </c>
      <c r="L69" s="161">
        <v>91928.446999999971</v>
      </c>
      <c r="N69" s="77">
        <f t="shared" ref="N69:T69" si="69">C69/C68</f>
        <v>0.57739403245876464</v>
      </c>
      <c r="O69" s="37">
        <f t="shared" si="69"/>
        <v>0.51975509581340162</v>
      </c>
      <c r="P69" s="18">
        <f t="shared" si="69"/>
        <v>0.57186711963823966</v>
      </c>
      <c r="Q69" s="18">
        <f t="shared" si="69"/>
        <v>0.51647599786218634</v>
      </c>
      <c r="R69" s="18">
        <f t="shared" si="69"/>
        <v>0.41910600274169268</v>
      </c>
      <c r="S69" s="402">
        <f t="shared" si="69"/>
        <v>0.29997266952665175</v>
      </c>
      <c r="T69" s="402">
        <f t="shared" si="69"/>
        <v>0.18217677384613279</v>
      </c>
      <c r="U69" s="172">
        <f>J69/J68</f>
        <v>0.10743888689090687</v>
      </c>
      <c r="V69" s="96">
        <f>K69/K68</f>
        <v>0.11974558196877248</v>
      </c>
      <c r="W69" s="78">
        <f>L69/L68</f>
        <v>9.2705709093715005E-2</v>
      </c>
      <c r="Y69" s="107">
        <f t="shared" si="54"/>
        <v>-1.5550189840426647E-2</v>
      </c>
      <c r="Z69" s="104">
        <f t="shared" si="55"/>
        <v>-2.7039872875057478</v>
      </c>
    </row>
    <row r="70" spans="1:26" ht="20.100000000000001" customHeight="1" thickBot="1" x14ac:dyDescent="0.3">
      <c r="A70" s="24"/>
      <c r="B70" t="s">
        <v>86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35">
        <v>1113712.7350000001</v>
      </c>
      <c r="J70" s="12">
        <v>1643283.7840000007</v>
      </c>
      <c r="K70" s="11">
        <v>686443.91299999994</v>
      </c>
      <c r="L70" s="161">
        <v>899687.36499999987</v>
      </c>
      <c r="N70" s="77">
        <f t="shared" ref="N70:T70" si="70">C70/C68</f>
        <v>0.42260596754123536</v>
      </c>
      <c r="O70" s="37">
        <f t="shared" si="70"/>
        <v>0.48024490418659832</v>
      </c>
      <c r="P70" s="18">
        <f t="shared" si="70"/>
        <v>0.42813288036176034</v>
      </c>
      <c r="Q70" s="18">
        <f t="shared" si="70"/>
        <v>0.48352400213781366</v>
      </c>
      <c r="R70" s="18">
        <f t="shared" si="70"/>
        <v>0.58089399725830737</v>
      </c>
      <c r="S70" s="402">
        <f t="shared" si="70"/>
        <v>0.70002733047334831</v>
      </c>
      <c r="T70" s="402">
        <f t="shared" si="70"/>
        <v>0.81782322615386716</v>
      </c>
      <c r="U70" s="172">
        <f>J70/J68</f>
        <v>0.89256111310909314</v>
      </c>
      <c r="V70" s="96">
        <f>K70/K68</f>
        <v>0.8802544180312275</v>
      </c>
      <c r="W70" s="78">
        <f>L70/L68</f>
        <v>0.90729429090628499</v>
      </c>
      <c r="Y70" s="105">
        <f t="shared" si="54"/>
        <v>0.31064949074725051</v>
      </c>
      <c r="Z70" s="104">
        <f t="shared" si="55"/>
        <v>2.7039872875057491</v>
      </c>
    </row>
    <row r="71" spans="1:26" ht="20.100000000000001" customHeight="1" thickBot="1" x14ac:dyDescent="0.3">
      <c r="A71" s="5" t="s">
        <v>19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36">
        <v>16943580.436999999</v>
      </c>
      <c r="J71" s="15">
        <v>16462059.491999991</v>
      </c>
      <c r="K71" s="14">
        <v>7157289.7079999987</v>
      </c>
      <c r="L71" s="160">
        <v>7704565.3219999997</v>
      </c>
      <c r="N71" s="134">
        <f t="shared" ref="N71:T71" si="71">C71/C92</f>
        <v>4.1283193454766103E-2</v>
      </c>
      <c r="O71" s="259">
        <f t="shared" si="71"/>
        <v>4.6442710705320765E-2</v>
      </c>
      <c r="P71" s="21">
        <f t="shared" si="71"/>
        <v>4.6039038554115515E-2</v>
      </c>
      <c r="Q71" s="21">
        <f t="shared" si="71"/>
        <v>4.440543825268644E-2</v>
      </c>
      <c r="R71" s="21">
        <f t="shared" si="71"/>
        <v>4.2662721432887754E-2</v>
      </c>
      <c r="S71" s="408">
        <f t="shared" si="71"/>
        <v>4.1092713341920682E-2</v>
      </c>
      <c r="T71" s="408">
        <f t="shared" si="71"/>
        <v>4.2099838711248803E-2</v>
      </c>
      <c r="U71" s="27">
        <f>J71/J92</f>
        <v>3.9982833831965041E-2</v>
      </c>
      <c r="V71" s="20">
        <f>K71/K92</f>
        <v>3.9874722107316886E-2</v>
      </c>
      <c r="W71" s="234">
        <f>L71/L92</f>
        <v>4.1958000544126496E-2</v>
      </c>
      <c r="Y71" s="102">
        <f t="shared" si="54"/>
        <v>7.6464085754177083E-2</v>
      </c>
      <c r="Z71" s="101">
        <f t="shared" si="55"/>
        <v>0.20832784368096102</v>
      </c>
    </row>
    <row r="72" spans="1:26" ht="20.100000000000001" customHeight="1" x14ac:dyDescent="0.25">
      <c r="A72" s="24"/>
      <c r="B72" t="s">
        <v>85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35">
        <v>1744299.3649999991</v>
      </c>
      <c r="J72" s="12">
        <v>1400354.4019999993</v>
      </c>
      <c r="K72" s="11">
        <v>633073.64000000013</v>
      </c>
      <c r="L72" s="161">
        <v>655264.6129999999</v>
      </c>
      <c r="N72" s="77">
        <f t="shared" ref="N72:T72" si="72">C72/C71</f>
        <v>0.11454711427110123</v>
      </c>
      <c r="O72" s="37">
        <f t="shared" si="72"/>
        <v>0.14835104838483376</v>
      </c>
      <c r="P72" s="18">
        <f t="shared" si="72"/>
        <v>0.17646784225083184</v>
      </c>
      <c r="Q72" s="18">
        <f t="shared" si="72"/>
        <v>0.16211583427243129</v>
      </c>
      <c r="R72" s="18">
        <f t="shared" si="72"/>
        <v>0.13414093600397262</v>
      </c>
      <c r="S72" s="402">
        <f t="shared" si="72"/>
        <v>0.11240309235955476</v>
      </c>
      <c r="T72" s="402">
        <f t="shared" si="72"/>
        <v>0.10294750696204336</v>
      </c>
      <c r="U72" s="172">
        <f>J72/J71</f>
        <v>8.5065565622607822E-2</v>
      </c>
      <c r="V72" s="96">
        <f>K72/K71</f>
        <v>8.8451587937314807E-2</v>
      </c>
      <c r="W72" s="78">
        <f>L72/L71</f>
        <v>8.5048874999985355E-2</v>
      </c>
      <c r="Y72" s="107">
        <f t="shared" si="54"/>
        <v>3.5052751525082866E-2</v>
      </c>
      <c r="Z72" s="104">
        <f t="shared" si="55"/>
        <v>-0.34027129373294523</v>
      </c>
    </row>
    <row r="73" spans="1:26" ht="20.100000000000001" customHeight="1" thickBot="1" x14ac:dyDescent="0.3">
      <c r="A73" s="24"/>
      <c r="B73" t="s">
        <v>86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35">
        <v>15199281.071999999</v>
      </c>
      <c r="J73" s="12">
        <v>15061705.089999992</v>
      </c>
      <c r="K73" s="11">
        <v>6524216.0679999981</v>
      </c>
      <c r="L73" s="161">
        <v>7049300.7089999998</v>
      </c>
      <c r="N73" s="77">
        <f t="shared" ref="N73:T73" si="73">C73/C71</f>
        <v>0.8854528857288988</v>
      </c>
      <c r="O73" s="37">
        <f t="shared" si="73"/>
        <v>0.85164895161516629</v>
      </c>
      <c r="P73" s="18">
        <f t="shared" si="73"/>
        <v>0.8235321577491681</v>
      </c>
      <c r="Q73" s="18">
        <f t="shared" si="73"/>
        <v>0.83788416572756874</v>
      </c>
      <c r="R73" s="18">
        <f t="shared" si="73"/>
        <v>0.86585906399602741</v>
      </c>
      <c r="S73" s="402">
        <f t="shared" si="73"/>
        <v>0.88759690764044519</v>
      </c>
      <c r="T73" s="402">
        <f t="shared" si="73"/>
        <v>0.89705249303795653</v>
      </c>
      <c r="U73" s="172">
        <f>J73/J71</f>
        <v>0.91493443437739219</v>
      </c>
      <c r="V73" s="96">
        <f>K73/K71</f>
        <v>0.91154841206268511</v>
      </c>
      <c r="W73" s="78">
        <f>L73/L71</f>
        <v>0.91495112500001463</v>
      </c>
      <c r="Y73" s="105">
        <f t="shared" si="54"/>
        <v>8.0482411300790452E-2</v>
      </c>
      <c r="Z73" s="104">
        <f t="shared" si="55"/>
        <v>0.34027129373295217</v>
      </c>
    </row>
    <row r="74" spans="1:26" ht="20.100000000000001" customHeight="1" thickBot="1" x14ac:dyDescent="0.3">
      <c r="A74" s="5" t="s">
        <v>84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36">
        <v>2574733.5209999993</v>
      </c>
      <c r="J74" s="15">
        <v>2945742.1169999987</v>
      </c>
      <c r="K74" s="14">
        <v>1407214.2380000001</v>
      </c>
      <c r="L74" s="160">
        <v>1255897.787</v>
      </c>
      <c r="N74" s="134">
        <f t="shared" ref="N74:T74" si="74">C74/C92</f>
        <v>3.4302039456429339E-3</v>
      </c>
      <c r="O74" s="259">
        <f t="shared" si="74"/>
        <v>3.3048356094623915E-3</v>
      </c>
      <c r="P74" s="21">
        <f t="shared" si="74"/>
        <v>3.1807089143861622E-3</v>
      </c>
      <c r="Q74" s="21">
        <f t="shared" si="74"/>
        <v>3.5224543610597116E-3</v>
      </c>
      <c r="R74" s="21">
        <f t="shared" si="74"/>
        <v>4.4357270767936907E-3</v>
      </c>
      <c r="S74" s="408">
        <f t="shared" si="74"/>
        <v>5.8178945337568873E-3</v>
      </c>
      <c r="T74" s="408">
        <f t="shared" si="74"/>
        <v>6.397459283271659E-3</v>
      </c>
      <c r="U74" s="27">
        <f>J74/J92</f>
        <v>7.1545797555323245E-3</v>
      </c>
      <c r="V74" s="20">
        <f>K74/K92</f>
        <v>7.8398777994120698E-3</v>
      </c>
      <c r="W74" s="234">
        <f>L74/L92</f>
        <v>6.8394462020907841E-3</v>
      </c>
      <c r="Y74" s="102">
        <f t="shared" si="54"/>
        <v>-0.10752907902286311</v>
      </c>
      <c r="Z74" s="101">
        <f t="shared" si="55"/>
        <v>-0.10004315973212857</v>
      </c>
    </row>
    <row r="75" spans="1:26" ht="20.100000000000001" customHeight="1" x14ac:dyDescent="0.25">
      <c r="A75" s="24"/>
      <c r="B75" t="s">
        <v>85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35">
        <v>739312.98999999964</v>
      </c>
      <c r="J75" s="12">
        <v>866742.97399999993</v>
      </c>
      <c r="K75" s="11">
        <v>465493.47499999992</v>
      </c>
      <c r="L75" s="161">
        <v>266402.99400000001</v>
      </c>
      <c r="N75" s="77">
        <f t="shared" ref="N75:T75" si="75">C75/C74</f>
        <v>0.24443570204464371</v>
      </c>
      <c r="O75" s="37">
        <f t="shared" si="75"/>
        <v>0.20157571079054365</v>
      </c>
      <c r="P75" s="18">
        <f t="shared" si="75"/>
        <v>0.27951736225772855</v>
      </c>
      <c r="Q75" s="18">
        <f t="shared" si="75"/>
        <v>0.39163407784236209</v>
      </c>
      <c r="R75" s="18">
        <f t="shared" si="75"/>
        <v>0.3613882788427471</v>
      </c>
      <c r="S75" s="402">
        <f t="shared" si="75"/>
        <v>0.32179104346816401</v>
      </c>
      <c r="T75" s="402">
        <f t="shared" si="75"/>
        <v>0.28714155619213683</v>
      </c>
      <c r="U75" s="172">
        <f>J75/J74</f>
        <v>0.29423586300986454</v>
      </c>
      <c r="V75" s="96">
        <f>K75/K74</f>
        <v>0.33079076549252473</v>
      </c>
      <c r="W75" s="78">
        <f>L75/L74</f>
        <v>0.21212155699100696</v>
      </c>
      <c r="Y75" s="107">
        <f t="shared" si="54"/>
        <v>-0.42769768362488852</v>
      </c>
      <c r="Z75" s="104">
        <f t="shared" si="55"/>
        <v>-11.866920850151777</v>
      </c>
    </row>
    <row r="76" spans="1:26" ht="20.100000000000001" customHeight="1" thickBot="1" x14ac:dyDescent="0.3">
      <c r="A76" s="24"/>
      <c r="B76" t="s">
        <v>86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35">
        <v>1835420.5309999997</v>
      </c>
      <c r="J76" s="12">
        <v>2078999.142999999</v>
      </c>
      <c r="K76" s="11">
        <v>941720.76300000015</v>
      </c>
      <c r="L76" s="161">
        <v>989494.79299999995</v>
      </c>
      <c r="N76" s="77">
        <f t="shared" ref="N76:T76" si="76">C76/C74</f>
        <v>0.75556429795535629</v>
      </c>
      <c r="O76" s="37">
        <f t="shared" si="76"/>
        <v>0.79842428920945641</v>
      </c>
      <c r="P76" s="18">
        <f t="shared" si="76"/>
        <v>0.72048263774227139</v>
      </c>
      <c r="Q76" s="18">
        <f t="shared" si="76"/>
        <v>0.60836592215763796</v>
      </c>
      <c r="R76" s="18">
        <f t="shared" si="76"/>
        <v>0.63861172115725295</v>
      </c>
      <c r="S76" s="402">
        <f t="shared" si="76"/>
        <v>0.67820895653183599</v>
      </c>
      <c r="T76" s="402">
        <f t="shared" si="76"/>
        <v>0.71285844380786323</v>
      </c>
      <c r="U76" s="172">
        <f>J76/J74</f>
        <v>0.70576413699013552</v>
      </c>
      <c r="V76" s="96">
        <f>K76/K74</f>
        <v>0.66920923450747527</v>
      </c>
      <c r="W76" s="78">
        <f>L76/L74</f>
        <v>0.78787844300899301</v>
      </c>
      <c r="Y76" s="105">
        <f t="shared" si="54"/>
        <v>5.0730568844853843E-2</v>
      </c>
      <c r="Z76" s="104">
        <f t="shared" si="55"/>
        <v>11.866920850151775</v>
      </c>
    </row>
    <row r="77" spans="1:26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36">
        <v>16392832.076000003</v>
      </c>
      <c r="J77" s="15">
        <v>16029777.501999997</v>
      </c>
      <c r="K77" s="14">
        <v>7180738.203999999</v>
      </c>
      <c r="L77" s="160">
        <v>7001539.2520000013</v>
      </c>
      <c r="N77" s="134">
        <f t="shared" ref="N77:T77" si="77">C77/C92</f>
        <v>3.2797122001990052E-2</v>
      </c>
      <c r="O77" s="259">
        <f t="shared" si="77"/>
        <v>4.1013022600229279E-2</v>
      </c>
      <c r="P77" s="21">
        <f t="shared" si="77"/>
        <v>4.8164095008527488E-2</v>
      </c>
      <c r="Q77" s="21">
        <f t="shared" si="77"/>
        <v>4.5085342782243347E-2</v>
      </c>
      <c r="R77" s="21">
        <f t="shared" si="77"/>
        <v>4.1798698259855244E-2</v>
      </c>
      <c r="S77" s="408">
        <f t="shared" si="77"/>
        <v>4.0522113593443425E-2</v>
      </c>
      <c r="T77" s="408">
        <f t="shared" si="77"/>
        <v>4.073139021508846E-2</v>
      </c>
      <c r="U77" s="27">
        <f>J77/J92</f>
        <v>3.8932913013544949E-2</v>
      </c>
      <c r="V77" s="20">
        <f>K77/K92</f>
        <v>4.0005358465488812E-2</v>
      </c>
      <c r="W77" s="234">
        <f>L77/L92</f>
        <v>3.8129417490470469E-2</v>
      </c>
      <c r="Y77" s="102">
        <f t="shared" si="54"/>
        <v>-2.4955505535653108E-2</v>
      </c>
      <c r="Z77" s="101">
        <f t="shared" si="55"/>
        <v>-0.18759409750183434</v>
      </c>
    </row>
    <row r="78" spans="1:26" ht="20.100000000000001" customHeight="1" x14ac:dyDescent="0.25">
      <c r="A78" s="24"/>
      <c r="B78" t="s">
        <v>85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35">
        <v>15631796.646000003</v>
      </c>
      <c r="J78" s="12">
        <v>15375684.635999998</v>
      </c>
      <c r="K78" s="11">
        <v>6888166.9859999986</v>
      </c>
      <c r="L78" s="161">
        <v>6736153.0920000011</v>
      </c>
      <c r="N78" s="77">
        <f t="shared" ref="N78:T78" si="78">C78/C77</f>
        <v>0.96231208829363124</v>
      </c>
      <c r="O78" s="37">
        <f t="shared" si="78"/>
        <v>0.96624791124503495</v>
      </c>
      <c r="P78" s="18">
        <f t="shared" si="78"/>
        <v>0.97253091421253601</v>
      </c>
      <c r="Q78" s="18">
        <f t="shared" si="78"/>
        <v>0.96208571301166146</v>
      </c>
      <c r="R78" s="18">
        <f t="shared" si="78"/>
        <v>0.95770556289287256</v>
      </c>
      <c r="S78" s="402">
        <f t="shared" si="78"/>
        <v>0.95743023538464711</v>
      </c>
      <c r="T78" s="402">
        <f t="shared" si="78"/>
        <v>0.95357510975091386</v>
      </c>
      <c r="U78" s="172">
        <f>J78/J77</f>
        <v>0.95919513755456753</v>
      </c>
      <c r="V78" s="96">
        <f>K78/K77</f>
        <v>0.95925610853811316</v>
      </c>
      <c r="W78" s="78">
        <f>L78/L77</f>
        <v>0.96209602625248558</v>
      </c>
      <c r="Y78" s="107">
        <f t="shared" si="54"/>
        <v>-2.2068845646303493E-2</v>
      </c>
      <c r="Z78" s="104">
        <f t="shared" si="55"/>
        <v>0.28399177143724197</v>
      </c>
    </row>
    <row r="79" spans="1:26" ht="20.100000000000001" customHeight="1" thickBot="1" x14ac:dyDescent="0.3">
      <c r="A79" s="24"/>
      <c r="B79" t="s">
        <v>86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35">
        <v>761035.4300000004</v>
      </c>
      <c r="J79" s="12">
        <v>654092.86599999934</v>
      </c>
      <c r="K79" s="11">
        <v>292571.21799999999</v>
      </c>
      <c r="L79" s="161">
        <v>265386.16000000003</v>
      </c>
      <c r="N79" s="77">
        <f t="shared" ref="N79:T79" si="79">C79/C77</f>
        <v>3.768791170636878E-2</v>
      </c>
      <c r="O79" s="37">
        <f t="shared" si="79"/>
        <v>3.3752088754965076E-2</v>
      </c>
      <c r="P79" s="18">
        <f t="shared" si="79"/>
        <v>2.7469085787464011E-2</v>
      </c>
      <c r="Q79" s="18">
        <f t="shared" si="79"/>
        <v>3.7914286988338562E-2</v>
      </c>
      <c r="R79" s="18">
        <f t="shared" si="79"/>
        <v>4.2294437107127394E-2</v>
      </c>
      <c r="S79" s="402">
        <f t="shared" si="79"/>
        <v>4.2569764615352869E-2</v>
      </c>
      <c r="T79" s="402">
        <f t="shared" si="79"/>
        <v>4.642489024908622E-2</v>
      </c>
      <c r="U79" s="172">
        <f>J79/J77</f>
        <v>4.0804862445432556E-2</v>
      </c>
      <c r="V79" s="96">
        <f>K79/K77</f>
        <v>4.0743891461886811E-2</v>
      </c>
      <c r="W79" s="78">
        <f>L79/L77</f>
        <v>3.7903973747514454E-2</v>
      </c>
      <c r="Y79" s="105">
        <f t="shared" si="54"/>
        <v>-9.2917745586306999E-2</v>
      </c>
      <c r="Z79" s="104">
        <f t="shared" si="55"/>
        <v>-0.28399177143723575</v>
      </c>
    </row>
    <row r="80" spans="1:26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36">
        <v>17396514.545000006</v>
      </c>
      <c r="J80" s="15">
        <v>16338412.470000001</v>
      </c>
      <c r="K80" s="14">
        <v>7722025.7049999982</v>
      </c>
      <c r="L80" s="160">
        <v>7127831.1400000006</v>
      </c>
      <c r="N80" s="134">
        <f t="shared" ref="N80:T80" si="80">C80/C92</f>
        <v>3.2523959768812408E-2</v>
      </c>
      <c r="O80" s="259">
        <f t="shared" si="80"/>
        <v>3.2796974219393663E-2</v>
      </c>
      <c r="P80" s="21">
        <f t="shared" si="80"/>
        <v>3.3155140271064885E-2</v>
      </c>
      <c r="Q80" s="21">
        <f t="shared" si="80"/>
        <v>4.6871641760193733E-2</v>
      </c>
      <c r="R80" s="21">
        <f t="shared" si="80"/>
        <v>4.7653841320800763E-2</v>
      </c>
      <c r="S80" s="408">
        <f t="shared" si="80"/>
        <v>4.4553178335174269E-2</v>
      </c>
      <c r="T80" s="408">
        <f t="shared" si="80"/>
        <v>4.3225247414829748E-2</v>
      </c>
      <c r="U80" s="27">
        <f>J80/J92</f>
        <v>3.9682521569283362E-2</v>
      </c>
      <c r="V80" s="20">
        <f>K80/K92</f>
        <v>4.3020981636144318E-2</v>
      </c>
      <c r="W80" s="234">
        <f>L80/L92</f>
        <v>3.8817185701130172E-2</v>
      </c>
      <c r="Y80" s="102">
        <f t="shared" si="54"/>
        <v>-7.6948016971150154E-2</v>
      </c>
      <c r="Z80" s="101">
        <f t="shared" si="55"/>
        <v>-0.42037959350141457</v>
      </c>
    </row>
    <row r="81" spans="1:26" ht="20.100000000000001" customHeight="1" x14ac:dyDescent="0.25">
      <c r="A81" s="24"/>
      <c r="B81" t="s">
        <v>85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35">
        <v>15091618.459000006</v>
      </c>
      <c r="J81" s="12">
        <v>14074976.047000002</v>
      </c>
      <c r="K81" s="11">
        <v>6747185.1729999986</v>
      </c>
      <c r="L81" s="161">
        <v>6133087.7360000005</v>
      </c>
      <c r="N81" s="77">
        <f t="shared" ref="N81:T81" si="81">C81/C80</f>
        <v>0.82437454892144124</v>
      </c>
      <c r="O81" s="37">
        <f t="shared" si="81"/>
        <v>0.8351652521430768</v>
      </c>
      <c r="P81" s="18">
        <f t="shared" si="81"/>
        <v>0.83471435043880104</v>
      </c>
      <c r="Q81" s="18">
        <f t="shared" si="81"/>
        <v>0.86486757731329234</v>
      </c>
      <c r="R81" s="18">
        <f t="shared" si="81"/>
        <v>0.87118055392262994</v>
      </c>
      <c r="S81" s="402">
        <f t="shared" si="81"/>
        <v>0.87174300240694647</v>
      </c>
      <c r="T81" s="402">
        <f t="shared" si="81"/>
        <v>0.86750816779775819</v>
      </c>
      <c r="U81" s="172">
        <f>J81/J80</f>
        <v>0.8614653396004025</v>
      </c>
      <c r="V81" s="96">
        <f>K81/K80</f>
        <v>0.8737584450970175</v>
      </c>
      <c r="W81" s="78">
        <f>L81/L80</f>
        <v>0.86044234431737676</v>
      </c>
      <c r="Y81" s="107">
        <f t="shared" si="54"/>
        <v>-9.1015352514321482E-2</v>
      </c>
      <c r="Z81" s="104">
        <f t="shared" si="55"/>
        <v>-1.3316100779640738</v>
      </c>
    </row>
    <row r="82" spans="1:26" ht="20.100000000000001" customHeight="1" thickBot="1" x14ac:dyDescent="0.3">
      <c r="A82" s="24"/>
      <c r="B82" t="s">
        <v>86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35">
        <v>2304896.0859999983</v>
      </c>
      <c r="J82" s="12">
        <v>2263436.422999999</v>
      </c>
      <c r="K82" s="11">
        <v>974840.53199999954</v>
      </c>
      <c r="L82" s="161">
        <v>994743.4040000001</v>
      </c>
      <c r="N82" s="77">
        <f t="shared" ref="N82:T82" si="82">C82/C80</f>
        <v>0.17562545107855876</v>
      </c>
      <c r="O82" s="37">
        <f t="shared" si="82"/>
        <v>0.16483474785692323</v>
      </c>
      <c r="P82" s="18">
        <f t="shared" si="82"/>
        <v>0.16528564956119898</v>
      </c>
      <c r="Q82" s="18">
        <f t="shared" si="82"/>
        <v>0.13513242268670761</v>
      </c>
      <c r="R82" s="18">
        <f t="shared" si="82"/>
        <v>0.12881944607737006</v>
      </c>
      <c r="S82" s="402">
        <f t="shared" si="82"/>
        <v>0.12825699759305353</v>
      </c>
      <c r="T82" s="402">
        <f t="shared" si="82"/>
        <v>0.13249183220224173</v>
      </c>
      <c r="U82" s="172">
        <f>J82/J80</f>
        <v>0.1385346603995975</v>
      </c>
      <c r="V82" s="96">
        <f>K82/K80</f>
        <v>0.12624155490298253</v>
      </c>
      <c r="W82" s="78">
        <f>L82/L80</f>
        <v>0.13955765568262327</v>
      </c>
      <c r="Y82" s="105">
        <f t="shared" si="54"/>
        <v>2.041654131796047E-2</v>
      </c>
      <c r="Z82" s="104">
        <f t="shared" si="55"/>
        <v>1.3316100779640738</v>
      </c>
    </row>
    <row r="83" spans="1:26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36">
        <v>66433549.159000002</v>
      </c>
      <c r="J83" s="15">
        <v>67539168.559</v>
      </c>
      <c r="K83" s="14">
        <v>31881707.263000011</v>
      </c>
      <c r="L83" s="160">
        <v>29610567.855999991</v>
      </c>
      <c r="N83" s="134">
        <f t="shared" ref="N83:T83" si="83">C83/C92</f>
        <v>0.12393656754720941</v>
      </c>
      <c r="O83" s="259">
        <f t="shared" si="83"/>
        <v>0.13039398660013166</v>
      </c>
      <c r="P83" s="21">
        <f t="shared" si="83"/>
        <v>0.15364670252504511</v>
      </c>
      <c r="Q83" s="21">
        <f t="shared" si="83"/>
        <v>0.1591850207066321</v>
      </c>
      <c r="R83" s="21">
        <f t="shared" si="83"/>
        <v>0.16406853016409245</v>
      </c>
      <c r="S83" s="408">
        <f t="shared" si="83"/>
        <v>0.16741949796302377</v>
      </c>
      <c r="T83" s="408">
        <f t="shared" si="83"/>
        <v>0.16506792734918091</v>
      </c>
      <c r="U83" s="27">
        <f>J83/J92</f>
        <v>0.16403824533351263</v>
      </c>
      <c r="V83" s="20">
        <f>K83/K92</f>
        <v>0.17761949973856669</v>
      </c>
      <c r="W83" s="234">
        <f>L83/L92</f>
        <v>0.16125507024599176</v>
      </c>
      <c r="Y83" s="102">
        <f t="shared" si="54"/>
        <v>-7.1236442523759311E-2</v>
      </c>
      <c r="Z83" s="101">
        <f t="shared" si="55"/>
        <v>-1.6364429492574939</v>
      </c>
    </row>
    <row r="84" spans="1:26" ht="20.100000000000001" customHeight="1" x14ac:dyDescent="0.25">
      <c r="A84" s="24"/>
      <c r="B84" t="s">
        <v>85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35">
        <v>57376538.586999997</v>
      </c>
      <c r="J84" s="12">
        <v>58359779.993000001</v>
      </c>
      <c r="K84" s="11">
        <v>27772412.42400001</v>
      </c>
      <c r="L84" s="161">
        <v>25619072.44199999</v>
      </c>
      <c r="N84" s="77">
        <f t="shared" ref="N84:T84" si="84">C84/C83</f>
        <v>0.83895806165185227</v>
      </c>
      <c r="O84" s="37">
        <f t="shared" si="84"/>
        <v>0.84794733741138384</v>
      </c>
      <c r="P84" s="18">
        <f t="shared" si="84"/>
        <v>0.86207379615625257</v>
      </c>
      <c r="Q84" s="18">
        <f t="shared" si="84"/>
        <v>0.85587099216431417</v>
      </c>
      <c r="R84" s="18">
        <f t="shared" si="84"/>
        <v>0.85969489680101085</v>
      </c>
      <c r="S84" s="402">
        <f t="shared" si="84"/>
        <v>0.86227112972462017</v>
      </c>
      <c r="T84" s="402">
        <f t="shared" si="84"/>
        <v>0.86366812120298986</v>
      </c>
      <c r="U84" s="172">
        <f>J84/J83</f>
        <v>0.86408792465395567</v>
      </c>
      <c r="V84" s="96">
        <f>K84/K83</f>
        <v>0.8711080681752259</v>
      </c>
      <c r="W84" s="78">
        <f>L84/L83</f>
        <v>0.86520030843680007</v>
      </c>
      <c r="Y84" s="107">
        <f t="shared" si="54"/>
        <v>-7.7535215491009113E-2</v>
      </c>
      <c r="Z84" s="104">
        <f t="shared" si="55"/>
        <v>-0.59077597384258329</v>
      </c>
    </row>
    <row r="85" spans="1:26" ht="20.100000000000001" customHeight="1" thickBot="1" x14ac:dyDescent="0.3">
      <c r="A85" s="24"/>
      <c r="B85" t="s">
        <v>86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35">
        <v>9057010.5720000025</v>
      </c>
      <c r="J85" s="12">
        <v>9179388.5659999978</v>
      </c>
      <c r="K85" s="11">
        <v>4109294.8389999997</v>
      </c>
      <c r="L85" s="161">
        <v>3991495.4139999999</v>
      </c>
      <c r="N85" s="77">
        <f t="shared" ref="N85:T85" si="85">C85/C83</f>
        <v>0.16104193834814776</v>
      </c>
      <c r="O85" s="37">
        <f t="shared" si="85"/>
        <v>0.15205266258861616</v>
      </c>
      <c r="P85" s="18">
        <f t="shared" si="85"/>
        <v>0.13792620384374743</v>
      </c>
      <c r="Q85" s="18">
        <f t="shared" si="85"/>
        <v>0.14412900783568577</v>
      </c>
      <c r="R85" s="18">
        <f t="shared" si="85"/>
        <v>0.1403051031989892</v>
      </c>
      <c r="S85" s="402">
        <f t="shared" si="85"/>
        <v>0.13772887027537983</v>
      </c>
      <c r="T85" s="402">
        <f t="shared" si="85"/>
        <v>0.13633187879701014</v>
      </c>
      <c r="U85" s="172">
        <f>J85/J83</f>
        <v>0.13591207534604435</v>
      </c>
      <c r="V85" s="96">
        <f>K85/K83</f>
        <v>0.12889193182477401</v>
      </c>
      <c r="W85" s="78">
        <f>L85/L83</f>
        <v>0.1347996915631999</v>
      </c>
      <c r="Y85" s="105">
        <f t="shared" si="54"/>
        <v>-2.8666578966786038E-2</v>
      </c>
      <c r="Z85" s="104">
        <f t="shared" si="55"/>
        <v>0.59077597384258884</v>
      </c>
    </row>
    <row r="86" spans="1:26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146172265</v>
      </c>
      <c r="I86" s="36">
        <v>147206170.398</v>
      </c>
      <c r="J86" s="15">
        <v>151844876.87400004</v>
      </c>
      <c r="K86" s="14">
        <v>66217973.938999996</v>
      </c>
      <c r="L86" s="160">
        <v>70284227.966999978</v>
      </c>
      <c r="N86" s="134">
        <f t="shared" ref="N86:T86" si="86">C86/C92</f>
        <v>0.45196272022452633</v>
      </c>
      <c r="O86" s="259">
        <f t="shared" si="86"/>
        <v>0.42558008781485618</v>
      </c>
      <c r="P86" s="21">
        <f t="shared" si="86"/>
        <v>0.39509621250583937</v>
      </c>
      <c r="Q86" s="21">
        <f t="shared" si="86"/>
        <v>0.38835878328687407</v>
      </c>
      <c r="R86" s="21">
        <f t="shared" si="86"/>
        <v>0.37386048320164611</v>
      </c>
      <c r="S86" s="408">
        <f t="shared" si="86"/>
        <v>0.37262205483213379</v>
      </c>
      <c r="T86" s="408">
        <f t="shared" si="86"/>
        <v>0.36576425237272353</v>
      </c>
      <c r="U86" s="27">
        <f>J86/J92</f>
        <v>0.36879884216423403</v>
      </c>
      <c r="V86" s="20">
        <f>K86/K92</f>
        <v>0.36891385105955204</v>
      </c>
      <c r="W86" s="234">
        <f>L86/L92</f>
        <v>0.38275821568573309</v>
      </c>
      <c r="Y86" s="102">
        <f t="shared" si="54"/>
        <v>6.1407104236469327E-2</v>
      </c>
      <c r="Z86" s="129">
        <f t="shared" si="55"/>
        <v>1.3844364626181049</v>
      </c>
    </row>
    <row r="87" spans="1:26" ht="20.100000000000001" customHeight="1" x14ac:dyDescent="0.25">
      <c r="A87" s="24"/>
      <c r="B87" t="s">
        <v>85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107569308</v>
      </c>
      <c r="I87" s="35">
        <v>106616878.96800001</v>
      </c>
      <c r="J87" s="12">
        <v>109704954.41400006</v>
      </c>
      <c r="K87" s="11">
        <v>48238697.269000001</v>
      </c>
      <c r="L87" s="161">
        <v>50906320.520999961</v>
      </c>
      <c r="N87" s="77">
        <f t="shared" ref="N87:T87" si="87">C87/C86</f>
        <v>0.66904179171538736</v>
      </c>
      <c r="O87" s="37">
        <f t="shared" si="87"/>
        <v>0.68707829565202139</v>
      </c>
      <c r="P87" s="18">
        <f t="shared" si="87"/>
        <v>0.71697684518325278</v>
      </c>
      <c r="Q87" s="18">
        <f t="shared" si="87"/>
        <v>0.72207928235028529</v>
      </c>
      <c r="R87" s="18">
        <f t="shared" si="87"/>
        <v>0.73623252416667895</v>
      </c>
      <c r="S87" s="402">
        <f t="shared" si="87"/>
        <v>0.73590778661054479</v>
      </c>
      <c r="T87" s="402">
        <f t="shared" si="87"/>
        <v>0.724269089262637</v>
      </c>
      <c r="U87" s="172">
        <f>J87/J86</f>
        <v>0.72248044631122177</v>
      </c>
      <c r="V87" s="96">
        <f>K87/K86</f>
        <v>0.72848343734342424</v>
      </c>
      <c r="W87" s="78">
        <f>L87/L86</f>
        <v>0.72429223445268009</v>
      </c>
      <c r="Y87" s="107">
        <f t="shared" si="54"/>
        <v>5.5300482870093474E-2</v>
      </c>
      <c r="Z87" s="104">
        <f t="shared" si="55"/>
        <v>-0.41912028907441501</v>
      </c>
    </row>
    <row r="88" spans="1:26" ht="20.100000000000001" customHeight="1" thickBot="1" x14ac:dyDescent="0.3">
      <c r="A88" s="24"/>
      <c r="B88" t="s">
        <v>86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35">
        <v>40589291.429999977</v>
      </c>
      <c r="J88" s="12">
        <v>42139922.459999979</v>
      </c>
      <c r="K88" s="11">
        <v>17979276.669999991</v>
      </c>
      <c r="L88" s="161">
        <v>19377907.446000017</v>
      </c>
      <c r="N88" s="77">
        <f t="shared" ref="N88:T88" si="88">C88/C86</f>
        <v>0.33095820828461264</v>
      </c>
      <c r="O88" s="37">
        <f t="shared" si="88"/>
        <v>0.31292170434797867</v>
      </c>
      <c r="P88" s="18">
        <f t="shared" si="88"/>
        <v>0.28302315481674717</v>
      </c>
      <c r="Q88" s="18">
        <f t="shared" si="88"/>
        <v>0.27792071764971477</v>
      </c>
      <c r="R88" s="18">
        <f t="shared" si="88"/>
        <v>0.26376747583332105</v>
      </c>
      <c r="S88" s="402">
        <f t="shared" si="88"/>
        <v>0.26409221338945527</v>
      </c>
      <c r="T88" s="402">
        <f t="shared" si="88"/>
        <v>0.27573091073736294</v>
      </c>
      <c r="U88" s="172">
        <f>J88/J86</f>
        <v>0.27751955368877823</v>
      </c>
      <c r="V88" s="96">
        <f>K88/K86</f>
        <v>0.2715165626565757</v>
      </c>
      <c r="W88" s="78">
        <f>L88/L86</f>
        <v>0.27570776554731996</v>
      </c>
      <c r="Y88" s="105">
        <f t="shared" si="54"/>
        <v>7.7791270565059245E-2</v>
      </c>
      <c r="Z88" s="104">
        <f t="shared" si="55"/>
        <v>0.41912028907442611</v>
      </c>
    </row>
    <row r="89" spans="1:26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36">
        <v>1029257.5079999998</v>
      </c>
      <c r="J89" s="15">
        <v>1278498.672</v>
      </c>
      <c r="K89" s="14">
        <v>499565.62099999993</v>
      </c>
      <c r="L89" s="160">
        <v>564327.22600000002</v>
      </c>
      <c r="N89" s="134">
        <f t="shared" ref="N89:T89" si="89">C89/C92</f>
        <v>1.9588716480195413E-3</v>
      </c>
      <c r="O89" s="259">
        <f t="shared" si="89"/>
        <v>2.244115338839859E-3</v>
      </c>
      <c r="P89" s="21">
        <f t="shared" si="89"/>
        <v>2.0423080905092711E-3</v>
      </c>
      <c r="Q89" s="21">
        <f t="shared" si="89"/>
        <v>2.165248639652968E-3</v>
      </c>
      <c r="R89" s="21">
        <f t="shared" si="89"/>
        <v>1.8143278154118612E-3</v>
      </c>
      <c r="S89" s="408">
        <f t="shared" si="89"/>
        <v>1.9867557485289426E-3</v>
      </c>
      <c r="T89" s="408">
        <f t="shared" si="89"/>
        <v>2.5574036869160156E-3</v>
      </c>
      <c r="U89" s="27">
        <f>J89/J92</f>
        <v>3.1052007789065285E-3</v>
      </c>
      <c r="V89" s="20">
        <f>K89/K92</f>
        <v>2.7831820597507364E-3</v>
      </c>
      <c r="W89" s="234">
        <f>L89/L92</f>
        <v>3.0732482711207515E-3</v>
      </c>
      <c r="Y89" s="64">
        <f t="shared" si="54"/>
        <v>0.12963583216628133</v>
      </c>
      <c r="Z89" s="129">
        <f t="shared" si="55"/>
        <v>2.9006621137001511E-2</v>
      </c>
    </row>
    <row r="90" spans="1:26" ht="20.100000000000001" customHeight="1" x14ac:dyDescent="0.25">
      <c r="A90" s="24"/>
      <c r="B90" t="s">
        <v>85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35">
        <v>989257.34599999979</v>
      </c>
      <c r="J90" s="12">
        <v>1228482.602</v>
      </c>
      <c r="K90" s="11">
        <v>477732.09799999994</v>
      </c>
      <c r="L90" s="161">
        <v>543508.86300000001</v>
      </c>
      <c r="N90" s="77">
        <f t="shared" ref="N90:T90" si="90">C90/C89</f>
        <v>0.84405534615885502</v>
      </c>
      <c r="O90" s="37">
        <f t="shared" si="90"/>
        <v>0.88672630169862798</v>
      </c>
      <c r="P90" s="18">
        <f t="shared" si="90"/>
        <v>0.84212358627761574</v>
      </c>
      <c r="Q90" s="18">
        <f t="shared" si="90"/>
        <v>0.90626294413139141</v>
      </c>
      <c r="R90" s="18">
        <f t="shared" si="90"/>
        <v>0.92200973471114056</v>
      </c>
      <c r="S90" s="402">
        <f t="shared" si="90"/>
        <v>0.93963034008455604</v>
      </c>
      <c r="T90" s="402">
        <f t="shared" si="90"/>
        <v>0.96113687615674892</v>
      </c>
      <c r="U90" s="172">
        <f>J90/J89</f>
        <v>0.96087905987281297</v>
      </c>
      <c r="V90" s="96">
        <f>K90/K89</f>
        <v>0.95629498491850784</v>
      </c>
      <c r="W90" s="78">
        <f>L90/L89</f>
        <v>0.96310941233942871</v>
      </c>
      <c r="Y90" s="107">
        <f t="shared" si="54"/>
        <v>0.1376854627842069</v>
      </c>
      <c r="Z90" s="104">
        <f t="shared" si="55"/>
        <v>0.68144274209208655</v>
      </c>
    </row>
    <row r="91" spans="1:26" ht="20.100000000000001" customHeight="1" thickBot="1" x14ac:dyDescent="0.3">
      <c r="A91" s="24"/>
      <c r="B91" t="s">
        <v>86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35">
        <v>40000.161999999997</v>
      </c>
      <c r="J91" s="12">
        <v>50016.069999999985</v>
      </c>
      <c r="K91" s="11">
        <v>21833.523000000001</v>
      </c>
      <c r="L91" s="161">
        <v>20818.363000000005</v>
      </c>
      <c r="N91" s="77">
        <f t="shared" ref="N91:T91" si="91">C91/C89</f>
        <v>0.15594465384114498</v>
      </c>
      <c r="O91" s="406">
        <f t="shared" si="91"/>
        <v>0.11327369830137206</v>
      </c>
      <c r="P91" s="410">
        <f t="shared" si="91"/>
        <v>0.15787641372238426</v>
      </c>
      <c r="Q91" s="410">
        <f t="shared" si="91"/>
        <v>9.3737055868608546E-2</v>
      </c>
      <c r="R91" s="410">
        <f t="shared" si="91"/>
        <v>7.7990265288859495E-2</v>
      </c>
      <c r="S91" s="409">
        <f t="shared" si="91"/>
        <v>6.0369659915443984E-2</v>
      </c>
      <c r="T91" s="409">
        <f t="shared" si="91"/>
        <v>3.8863123843251093E-2</v>
      </c>
      <c r="U91" s="172">
        <f>J91/J89</f>
        <v>3.9120940127186914E-2</v>
      </c>
      <c r="V91" s="235">
        <f>K91/K89</f>
        <v>4.3705015081492174E-2</v>
      </c>
      <c r="W91" s="78">
        <f>L91/L89</f>
        <v>3.6890587660571253E-2</v>
      </c>
      <c r="Y91" s="105">
        <f t="shared" si="54"/>
        <v>-4.6495473955348213E-2</v>
      </c>
      <c r="Z91" s="104">
        <f t="shared" si="55"/>
        <v>-0.6814427420920921</v>
      </c>
    </row>
    <row r="92" spans="1:26" ht="20.100000000000001" customHeight="1" thickBot="1" x14ac:dyDescent="0.3">
      <c r="A92" s="74" t="s">
        <v>20</v>
      </c>
      <c r="B92" s="100"/>
      <c r="C92" s="83">
        <f t="shared" ref="C92:F92" si="92">C54+C57+C60+C63+C65+C68+C71+C74+C77+C80+C83+C86+C89</f>
        <v>270476629</v>
      </c>
      <c r="D92" s="84">
        <f t="shared" si="92"/>
        <v>289277021</v>
      </c>
      <c r="E92" s="84">
        <f t="shared" si="92"/>
        <v>309420015</v>
      </c>
      <c r="F92" s="84">
        <f t="shared" si="92"/>
        <v>332265767</v>
      </c>
      <c r="G92" s="84">
        <f t="shared" ref="G92" si="93">G54+G57+G60+G63+G65+G68+G71+G74+G77+G80+G83+G86+G89</f>
        <v>352509064</v>
      </c>
      <c r="H92" s="84">
        <f t="shared" ref="H92:L93" si="94">H54+H57+H60+H63+H65+H68+H71+H74+H77+H80+H83+H86+H89</f>
        <v>392280229</v>
      </c>
      <c r="I92" s="84">
        <f t="shared" ref="I92:J92" si="95">I54+I57+I60+I63+I65+I68+I71+I74+I77+I80+I83+I86+I89</f>
        <v>402461884.78799999</v>
      </c>
      <c r="J92" s="84">
        <f t="shared" si="95"/>
        <v>411728182.17900008</v>
      </c>
      <c r="K92" s="190">
        <f t="shared" si="94"/>
        <v>179494409.73499998</v>
      </c>
      <c r="L92" s="188">
        <f t="shared" si="94"/>
        <v>183625654.752</v>
      </c>
      <c r="N92" s="89">
        <f>N54+N57+N60+N63+N65+N68+N71+N74+N77+N80+N83+N86+N89</f>
        <v>1</v>
      </c>
      <c r="O92" s="407">
        <f t="shared" ref="O92:V92" si="96">O54+O57+O60+O63+O65+O68+O71+O74+O77+O80+O83+O86+O89</f>
        <v>0.99999999999999989</v>
      </c>
      <c r="P92" s="407">
        <f t="shared" si="96"/>
        <v>1</v>
      </c>
      <c r="Q92" s="407">
        <f t="shared" si="96"/>
        <v>0.99999999999999989</v>
      </c>
      <c r="R92" s="407">
        <f t="shared" ref="R92:S92" si="97">R54+R57+R60+R63+R65+R68+R71+R74+R77+R80+R83+R86+R89</f>
        <v>1</v>
      </c>
      <c r="S92" s="407">
        <f t="shared" si="97"/>
        <v>1</v>
      </c>
      <c r="T92" s="407">
        <f t="shared" ref="T92" si="98">T54+T57+T60+T63+T65+T68+T71+T74+T77+T80+T83+T86+T89</f>
        <v>1</v>
      </c>
      <c r="U92" s="174">
        <f t="shared" si="96"/>
        <v>1</v>
      </c>
      <c r="V92" s="181">
        <f t="shared" si="96"/>
        <v>0.99999999999999989</v>
      </c>
      <c r="W92" s="404">
        <f>W54+W57+W60+W63+W65+W68+W71+W74+W77+W80+W83+W86+W89</f>
        <v>1</v>
      </c>
      <c r="Y92" s="93">
        <f t="shared" si="54"/>
        <v>2.3016009373769703E-2</v>
      </c>
      <c r="Z92" s="132">
        <f t="shared" si="55"/>
        <v>1.1102230246251565E-14</v>
      </c>
    </row>
    <row r="93" spans="1:26" ht="20.100000000000001" customHeight="1" x14ac:dyDescent="0.25">
      <c r="A93" s="24"/>
      <c r="B93" t="s">
        <v>85</v>
      </c>
      <c r="C93" s="314">
        <f>C55+C58+C61+C64+C66+C69+C72+C75+C78+C81+C84+C87+C90</f>
        <v>132873186</v>
      </c>
      <c r="D93" s="315">
        <f t="shared" ref="D93:F93" si="99">D55+D58+D61+D64+D66+D69+D72+D75+D78+D81+D84+D87+D90</f>
        <v>143542959</v>
      </c>
      <c r="E93" s="315">
        <f t="shared" si="99"/>
        <v>160484326</v>
      </c>
      <c r="F93" s="315">
        <f t="shared" si="99"/>
        <v>174518414</v>
      </c>
      <c r="G93" s="315">
        <f t="shared" ref="G93" si="100">G55+G58+G61+G64+G66+G69+G72+G75+G78+G81+G84+G87+G90</f>
        <v>182645433</v>
      </c>
      <c r="H93" s="315">
        <f t="shared" si="94"/>
        <v>202444171</v>
      </c>
      <c r="I93" s="315">
        <f t="shared" ref="I93:J93" si="101">I55+I58+I61+I64+I66+I69+I72+I75+I78+I81+I84+I87+I90</f>
        <v>203087833.23700002</v>
      </c>
      <c r="J93" s="315">
        <f t="shared" si="101"/>
        <v>206367237.96100006</v>
      </c>
      <c r="K93" s="315">
        <f t="shared" si="94"/>
        <v>93387937.727000013</v>
      </c>
      <c r="L93" s="189">
        <f t="shared" si="94"/>
        <v>93175676.57099995</v>
      </c>
      <c r="N93" s="77">
        <f t="shared" ref="N93:T93" si="102">C93/C92</f>
        <v>0.49125570106095934</v>
      </c>
      <c r="O93" s="79">
        <f t="shared" si="102"/>
        <v>0.49621279458626616</v>
      </c>
      <c r="P93" s="79">
        <f t="shared" si="102"/>
        <v>0.51866174849742674</v>
      </c>
      <c r="Q93" s="79">
        <f t="shared" si="102"/>
        <v>0.5252374193577396</v>
      </c>
      <c r="R93" s="79">
        <f t="shared" si="102"/>
        <v>0.51812974942397505</v>
      </c>
      <c r="S93" s="79">
        <f t="shared" si="102"/>
        <v>0.51607028862012827</v>
      </c>
      <c r="T93" s="79">
        <f t="shared" si="102"/>
        <v>0.50461383031085827</v>
      </c>
      <c r="U93" s="79">
        <f t="shared" ref="U93:V93" si="103">J93/J92</f>
        <v>0.50122203651165487</v>
      </c>
      <c r="V93" s="79">
        <f t="shared" si="103"/>
        <v>0.52028326600742103</v>
      </c>
      <c r="W93" s="78">
        <f>L93/L92</f>
        <v>0.50742188882506956</v>
      </c>
      <c r="Y93" s="107">
        <f t="shared" si="54"/>
        <v>-2.2728969197345771E-3</v>
      </c>
      <c r="Z93" s="104">
        <f t="shared" si="55"/>
        <v>-1.2861377182351474</v>
      </c>
    </row>
    <row r="94" spans="1:26" ht="20.100000000000001" customHeight="1" thickBot="1" x14ac:dyDescent="0.3">
      <c r="A94" s="31"/>
      <c r="B94" s="25" t="s">
        <v>86</v>
      </c>
      <c r="C94" s="32">
        <f>C56+C59+C62+C67+C70+C73+C76+C79+C82+C85+C88+C91</f>
        <v>137603443</v>
      </c>
      <c r="D94" s="33">
        <f t="shared" ref="D94:F94" si="104">D56+D59+D62+D67+D70+D73+D76+D79+D82+D85+D88+D91</f>
        <v>145734062</v>
      </c>
      <c r="E94" s="33">
        <f t="shared" si="104"/>
        <v>148935689</v>
      </c>
      <c r="F94" s="33">
        <f t="shared" si="104"/>
        <v>157747353</v>
      </c>
      <c r="G94" s="33">
        <f t="shared" ref="G94" si="105">G56+G59+G62+G67+G70+G73+G76+G79+G82+G85+G88+G91</f>
        <v>169863631</v>
      </c>
      <c r="H94" s="33">
        <f t="shared" ref="H94:L94" si="106">H56+H59+H62+H67+H70+H73+H76+H79+H82+H85+H88+H91</f>
        <v>189836058</v>
      </c>
      <c r="I94" s="33">
        <f t="shared" ref="I94:J94" si="107">I56+I59+I62+I67+I70+I73+I76+I79+I82+I85+I88+I91</f>
        <v>199374051.55099994</v>
      </c>
      <c r="J94" s="33">
        <f t="shared" si="107"/>
        <v>205360944.21799999</v>
      </c>
      <c r="K94" s="33">
        <f t="shared" si="106"/>
        <v>86106472.007999972</v>
      </c>
      <c r="L94" s="162">
        <f t="shared" si="106"/>
        <v>90449978.181000024</v>
      </c>
      <c r="N94" s="147">
        <f t="shared" ref="N94:T94" si="108">C94/C92</f>
        <v>0.50874429893904072</v>
      </c>
      <c r="O94" s="80">
        <f t="shared" si="108"/>
        <v>0.5037872054137339</v>
      </c>
      <c r="P94" s="80">
        <f t="shared" si="108"/>
        <v>0.48133825150257331</v>
      </c>
      <c r="Q94" s="80">
        <f t="shared" si="108"/>
        <v>0.4747625806422604</v>
      </c>
      <c r="R94" s="80">
        <f t="shared" si="108"/>
        <v>0.48187025057602489</v>
      </c>
      <c r="S94" s="80">
        <f t="shared" si="108"/>
        <v>0.48392971137987179</v>
      </c>
      <c r="T94" s="80">
        <f t="shared" si="108"/>
        <v>0.49538616968914168</v>
      </c>
      <c r="U94" s="80">
        <f t="shared" ref="U94:V94" si="109">J94/J92</f>
        <v>0.49877796348834508</v>
      </c>
      <c r="V94" s="80">
        <f t="shared" si="109"/>
        <v>0.47971673399257903</v>
      </c>
      <c r="W94" s="236">
        <f>L94/L92</f>
        <v>0.49257811117493028</v>
      </c>
      <c r="Y94" s="105">
        <f t="shared" si="54"/>
        <v>5.0443434409860696E-2</v>
      </c>
      <c r="Z94" s="106">
        <f t="shared" si="55"/>
        <v>1.2861377182351252</v>
      </c>
    </row>
    <row r="97" spans="1:14" x14ac:dyDescent="0.25">
      <c r="A97" s="1" t="s">
        <v>26</v>
      </c>
      <c r="N97" s="1" t="s">
        <v>94</v>
      </c>
    </row>
    <row r="98" spans="1:14" ht="15.75" thickBot="1" x14ac:dyDescent="0.3"/>
    <row r="99" spans="1:14" ht="24" customHeight="1" x14ac:dyDescent="0.25">
      <c r="A99" s="479" t="s">
        <v>35</v>
      </c>
      <c r="B99" s="490"/>
      <c r="C99" s="481">
        <v>2016</v>
      </c>
      <c r="D99" s="460">
        <v>2017</v>
      </c>
      <c r="E99" s="475">
        <v>2018</v>
      </c>
      <c r="F99" s="475">
        <v>2019</v>
      </c>
      <c r="G99" s="475">
        <v>2020</v>
      </c>
      <c r="H99" s="460">
        <v>2021</v>
      </c>
      <c r="I99" s="460">
        <v>2022</v>
      </c>
      <c r="J99" s="471">
        <v>2023</v>
      </c>
      <c r="K99" s="466" t="str">
        <f>K5</f>
        <v>janeiro - junho</v>
      </c>
      <c r="L99" s="467"/>
      <c r="N99" s="473" t="s">
        <v>90</v>
      </c>
    </row>
    <row r="100" spans="1:14" ht="21.75" customHeight="1" thickBot="1" x14ac:dyDescent="0.3">
      <c r="A100" s="491"/>
      <c r="B100" s="492"/>
      <c r="C100" s="493"/>
      <c r="D100" s="468"/>
      <c r="E100" s="489"/>
      <c r="F100" s="489"/>
      <c r="G100" s="489"/>
      <c r="H100" s="468"/>
      <c r="I100" s="468"/>
      <c r="J100" s="497"/>
      <c r="K100" s="166">
        <v>2023</v>
      </c>
      <c r="L100" s="168">
        <v>2024</v>
      </c>
      <c r="N100" s="474"/>
    </row>
    <row r="101" spans="1:14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3">
        <f t="shared" ref="D101:L116" si="110">D54/D7</f>
        <v>3.1804030646425181</v>
      </c>
      <c r="E101" s="133">
        <f t="shared" si="110"/>
        <v>3.2743204425841306</v>
      </c>
      <c r="F101" s="133">
        <f t="shared" si="110"/>
        <v>3.2864474761518645</v>
      </c>
      <c r="G101" s="133">
        <f t="shared" ref="G101:H101" si="111">G54/G7</f>
        <v>3.2671922631423351</v>
      </c>
      <c r="H101" s="133">
        <f t="shared" si="111"/>
        <v>3.3284059883369497</v>
      </c>
      <c r="I101" s="133">
        <f t="shared" ref="I101" si="112">I54/I7</f>
        <v>3.5244492006002224</v>
      </c>
      <c r="J101" s="125">
        <f t="shared" si="110"/>
        <v>3.7208820003063252</v>
      </c>
      <c r="K101" s="200">
        <f t="shared" si="110"/>
        <v>3.6499704470247951</v>
      </c>
      <c r="L101" s="185">
        <f t="shared" si="110"/>
        <v>3.7909421418959215</v>
      </c>
      <c r="N101" s="23">
        <f>(L101-K101)/K101</f>
        <v>3.8622694873060359E-2</v>
      </c>
    </row>
    <row r="102" spans="1:14" ht="20.100000000000001" customHeight="1" x14ac:dyDescent="0.25">
      <c r="A102" s="24"/>
      <c r="B102" t="s">
        <v>85</v>
      </c>
      <c r="C102" s="243">
        <f t="shared" ref="C102:L117" si="113">C55/C8</f>
        <v>3.3902505589553571</v>
      </c>
      <c r="D102" s="244">
        <f t="shared" si="113"/>
        <v>3.3264493793849317</v>
      </c>
      <c r="E102" s="244">
        <f t="shared" si="110"/>
        <v>3.1549509809327407</v>
      </c>
      <c r="F102" s="244">
        <f t="shared" si="110"/>
        <v>3.0478239172979733</v>
      </c>
      <c r="G102" s="244">
        <f t="shared" ref="G102:H102" si="114">G55/G8</f>
        <v>3.3095356561730966</v>
      </c>
      <c r="H102" s="244">
        <f t="shared" si="114"/>
        <v>3.2156203604438418</v>
      </c>
      <c r="I102" s="244">
        <f t="shared" ref="I102" si="115">I55/I8</f>
        <v>3.0096321034051146</v>
      </c>
      <c r="J102" s="118">
        <f t="shared" si="113"/>
        <v>3.0404058737167778</v>
      </c>
      <c r="K102" s="165">
        <f t="shared" si="110"/>
        <v>3.038561469015737</v>
      </c>
      <c r="L102" s="184">
        <f t="shared" si="110"/>
        <v>3.0340988265576598</v>
      </c>
      <c r="N102" s="241">
        <f t="shared" ref="N102:N141" si="116">(L102-K102)/K102</f>
        <v>-1.4686694686228301E-3</v>
      </c>
    </row>
    <row r="103" spans="1:14" ht="20.100000000000001" customHeight="1" thickBot="1" x14ac:dyDescent="0.3">
      <c r="A103" s="24"/>
      <c r="B103" t="s">
        <v>86</v>
      </c>
      <c r="C103" s="243">
        <f t="shared" si="113"/>
        <v>3.0992542341842744</v>
      </c>
      <c r="D103" s="244">
        <f t="shared" si="113"/>
        <v>3.1766314351302305</v>
      </c>
      <c r="E103" s="244">
        <f t="shared" si="110"/>
        <v>3.2781084789864363</v>
      </c>
      <c r="F103" s="244">
        <f t="shared" si="110"/>
        <v>3.2942250757422418</v>
      </c>
      <c r="G103" s="244">
        <f t="shared" ref="G103:H103" si="117">G56/G9</f>
        <v>3.2660159387008676</v>
      </c>
      <c r="H103" s="244">
        <f t="shared" si="117"/>
        <v>3.3324889773592208</v>
      </c>
      <c r="I103" s="244">
        <f t="shared" ref="I103" si="118">I56/I9</f>
        <v>3.5519049536490082</v>
      </c>
      <c r="J103" s="118">
        <f t="shared" si="113"/>
        <v>3.7643743915668901</v>
      </c>
      <c r="K103" s="165">
        <f t="shared" si="110"/>
        <v>3.6883265030536418</v>
      </c>
      <c r="L103" s="184">
        <f t="shared" si="110"/>
        <v>3.842379695000679</v>
      </c>
      <c r="N103" s="34">
        <f t="shared" si="116"/>
        <v>4.1767775119554443E-2</v>
      </c>
    </row>
    <row r="104" spans="1:14" ht="20.100000000000001" customHeight="1" thickBot="1" x14ac:dyDescent="0.3">
      <c r="A104" s="5" t="s">
        <v>17</v>
      </c>
      <c r="B104" s="6"/>
      <c r="C104" s="113">
        <f t="shared" si="113"/>
        <v>3.0683299669482187</v>
      </c>
      <c r="D104" s="133">
        <f t="shared" si="113"/>
        <v>3.4523042163670796</v>
      </c>
      <c r="E104" s="133">
        <f t="shared" si="110"/>
        <v>4.9327896800144559</v>
      </c>
      <c r="F104" s="133">
        <f t="shared" si="110"/>
        <v>5.4892722757062522</v>
      </c>
      <c r="G104" s="133">
        <f t="shared" ref="G104:H104" si="119">G57/G10</f>
        <v>6.0537592649209637</v>
      </c>
      <c r="H104" s="133">
        <f t="shared" si="119"/>
        <v>6.8455806236617081</v>
      </c>
      <c r="I104" s="133">
        <f t="shared" ref="I104" si="120">I57/I10</f>
        <v>8.1831374309215352</v>
      </c>
      <c r="J104" s="125">
        <f t="shared" si="113"/>
        <v>8.8092399304590128</v>
      </c>
      <c r="K104" s="200">
        <f t="shared" si="110"/>
        <v>8.3321996629929398</v>
      </c>
      <c r="L104" s="185">
        <f t="shared" si="110"/>
        <v>9.2932699644775543</v>
      </c>
      <c r="N104" s="23">
        <f t="shared" si="116"/>
        <v>0.11534412764412759</v>
      </c>
    </row>
    <row r="105" spans="1:14" ht="20.100000000000001" customHeight="1" x14ac:dyDescent="0.25">
      <c r="A105" s="24"/>
      <c r="B105" t="s">
        <v>85</v>
      </c>
      <c r="C105" s="243">
        <f t="shared" si="113"/>
        <v>3.003180074922565</v>
      </c>
      <c r="D105" s="244">
        <f t="shared" si="113"/>
        <v>3.3526690676270507</v>
      </c>
      <c r="E105" s="244">
        <f t="shared" si="110"/>
        <v>4.8271347369765607</v>
      </c>
      <c r="F105" s="244">
        <f t="shared" si="110"/>
        <v>5.0853207757354806</v>
      </c>
      <c r="G105" s="244">
        <f t="shared" ref="G105:H105" si="121">G58/G11</f>
        <v>6.0117609230655074</v>
      </c>
      <c r="H105" s="244">
        <f t="shared" si="121"/>
        <v>6.9809759646981506</v>
      </c>
      <c r="I105" s="244">
        <f t="shared" ref="I105" si="122">I58/I11</f>
        <v>9.0388781594143541</v>
      </c>
      <c r="J105" s="118">
        <f t="shared" si="113"/>
        <v>9.5472819216165803</v>
      </c>
      <c r="K105" s="165">
        <f t="shared" si="110"/>
        <v>8.7540364578670591</v>
      </c>
      <c r="L105" s="184">
        <f t="shared" si="110"/>
        <v>10.14151367810776</v>
      </c>
      <c r="N105" s="241">
        <f t="shared" si="116"/>
        <v>0.15849570959849107</v>
      </c>
    </row>
    <row r="106" spans="1:14" ht="20.100000000000001" customHeight="1" thickBot="1" x14ac:dyDescent="0.3">
      <c r="A106" s="24"/>
      <c r="B106" t="s">
        <v>86</v>
      </c>
      <c r="C106" s="243">
        <f t="shared" si="113"/>
        <v>3.669365721997301</v>
      </c>
      <c r="D106" s="244">
        <f t="shared" si="113"/>
        <v>4.2553539176055732</v>
      </c>
      <c r="E106" s="244">
        <f t="shared" si="110"/>
        <v>5.2304969856932901</v>
      </c>
      <c r="F106" s="244">
        <f t="shared" si="110"/>
        <v>6.2601889208320252</v>
      </c>
      <c r="G106" s="244">
        <f t="shared" ref="G106:H106" si="123">G59/G12</f>
        <v>6.1383217131474099</v>
      </c>
      <c r="H106" s="244">
        <f t="shared" si="123"/>
        <v>6.6389396381873542</v>
      </c>
      <c r="I106" s="244">
        <f t="shared" ref="I106" si="124">I59/I12</f>
        <v>7.1526133487599628</v>
      </c>
      <c r="J106" s="118">
        <f t="shared" si="113"/>
        <v>7.883119398228696</v>
      </c>
      <c r="K106" s="165">
        <f t="shared" si="110"/>
        <v>7.8315909730725632</v>
      </c>
      <c r="L106" s="184">
        <f t="shared" si="110"/>
        <v>8.1049948047896905</v>
      </c>
      <c r="N106" s="34">
        <f t="shared" si="116"/>
        <v>3.4910381895220825E-2</v>
      </c>
    </row>
    <row r="107" spans="1:14" ht="20.100000000000001" customHeight="1" thickBot="1" x14ac:dyDescent="0.3">
      <c r="A107" s="5" t="s">
        <v>14</v>
      </c>
      <c r="B107" s="6"/>
      <c r="C107" s="113">
        <f t="shared" si="113"/>
        <v>4.6082630427651941</v>
      </c>
      <c r="D107" s="133">
        <f t="shared" si="113"/>
        <v>4.758014830125072</v>
      </c>
      <c r="E107" s="133">
        <f t="shared" si="110"/>
        <v>5.2158887373037963</v>
      </c>
      <c r="F107" s="133">
        <f t="shared" si="110"/>
        <v>5.8826120227282956</v>
      </c>
      <c r="G107" s="133">
        <f t="shared" ref="G107:H107" si="125">G60/G13</f>
        <v>5.924750748432853</v>
      </c>
      <c r="H107" s="133">
        <f t="shared" si="125"/>
        <v>6.1938970060852334</v>
      </c>
      <c r="I107" s="133">
        <f t="shared" ref="I107" si="126">I60/I13</f>
        <v>6.4165072513034573</v>
      </c>
      <c r="J107" s="125">
        <f t="shared" si="113"/>
        <v>6.5979382748902236</v>
      </c>
      <c r="K107" s="200">
        <f t="shared" si="110"/>
        <v>6.3439459855386335</v>
      </c>
      <c r="L107" s="185">
        <f t="shared" si="110"/>
        <v>6.5389313389716861</v>
      </c>
      <c r="N107" s="23">
        <f t="shared" si="116"/>
        <v>3.0735657881944798E-2</v>
      </c>
    </row>
    <row r="108" spans="1:14" ht="20.100000000000001" customHeight="1" x14ac:dyDescent="0.25">
      <c r="A108" s="24"/>
      <c r="B108" t="s">
        <v>85</v>
      </c>
      <c r="C108" s="243">
        <f t="shared" si="113"/>
        <v>1.7211880993733839</v>
      </c>
      <c r="D108" s="244">
        <f t="shared" si="113"/>
        <v>1.9959343887231404</v>
      </c>
      <c r="E108" s="244">
        <f t="shared" si="110"/>
        <v>2.4975377130397378</v>
      </c>
      <c r="F108" s="244">
        <f t="shared" si="110"/>
        <v>2.9968969543271862</v>
      </c>
      <c r="G108" s="244">
        <f t="shared" ref="G108:H108" si="127">G61/G14</f>
        <v>3.3948232088674222</v>
      </c>
      <c r="H108" s="244">
        <f t="shared" si="127"/>
        <v>3.6931763696773587</v>
      </c>
      <c r="I108" s="244">
        <f t="shared" ref="I108" si="128">I61/I14</f>
        <v>4.4232875251494583</v>
      </c>
      <c r="J108" s="118">
        <f t="shared" si="113"/>
        <v>4.7663431130008247</v>
      </c>
      <c r="K108" s="165">
        <f t="shared" si="110"/>
        <v>4.0624166615746518</v>
      </c>
      <c r="L108" s="184">
        <f t="shared" si="110"/>
        <v>4.8233070122731059</v>
      </c>
      <c r="N108" s="241">
        <f t="shared" si="116"/>
        <v>0.18729992861035627</v>
      </c>
    </row>
    <row r="109" spans="1:14" ht="20.100000000000001" customHeight="1" thickBot="1" x14ac:dyDescent="0.3">
      <c r="A109" s="24"/>
      <c r="B109" t="s">
        <v>86</v>
      </c>
      <c r="C109" s="243">
        <f t="shared" si="113"/>
        <v>5.0788326906901489</v>
      </c>
      <c r="D109" s="244">
        <f t="shared" si="113"/>
        <v>5.0760587240005988</v>
      </c>
      <c r="E109" s="244">
        <f t="shared" si="110"/>
        <v>5.4829726419442419</v>
      </c>
      <c r="F109" s="244">
        <f t="shared" si="110"/>
        <v>6.0456739587301671</v>
      </c>
      <c r="G109" s="244">
        <f t="shared" ref="G109:H109" si="129">G62/G15</f>
        <v>6.0206046502005215</v>
      </c>
      <c r="H109" s="244">
        <f t="shared" si="129"/>
        <v>6.2906978598650767</v>
      </c>
      <c r="I109" s="244">
        <f t="shared" ref="I109" si="130">I62/I15</f>
        <v>6.4765002232597935</v>
      </c>
      <c r="J109" s="118">
        <f t="shared" si="113"/>
        <v>6.650455973706876</v>
      </c>
      <c r="K109" s="165">
        <f t="shared" si="110"/>
        <v>6.4147508389425649</v>
      </c>
      <c r="L109" s="184">
        <f t="shared" si="110"/>
        <v>6.5862354202041349</v>
      </c>
      <c r="N109" s="34">
        <f t="shared" si="116"/>
        <v>2.6732851449275966E-2</v>
      </c>
    </row>
    <row r="110" spans="1:14" ht="20.100000000000001" customHeight="1" thickBot="1" x14ac:dyDescent="0.3">
      <c r="A110" s="5" t="s">
        <v>8</v>
      </c>
      <c r="B110" s="6"/>
      <c r="C110" s="113">
        <f t="shared" si="113"/>
        <v>1.8313554028732042</v>
      </c>
      <c r="D110" s="133">
        <f t="shared" si="113"/>
        <v>2.1490453320838703</v>
      </c>
      <c r="E110" s="133">
        <f t="shared" si="110"/>
        <v>1.8330268616317045</v>
      </c>
      <c r="F110" s="133">
        <f t="shared" si="110"/>
        <v>1.8614387112903401</v>
      </c>
      <c r="G110" s="133">
        <f t="shared" ref="G110" si="131">G63/G16</f>
        <v>2.0368236331900675</v>
      </c>
      <c r="H110" s="133"/>
      <c r="I110" s="133"/>
      <c r="J110" s="125"/>
      <c r="K110" s="200"/>
      <c r="L110" s="185"/>
      <c r="N110" s="23"/>
    </row>
    <row r="111" spans="1:14" ht="20.100000000000001" customHeight="1" thickBot="1" x14ac:dyDescent="0.3">
      <c r="A111" s="24"/>
      <c r="B111" t="s">
        <v>85</v>
      </c>
      <c r="C111" s="243">
        <f t="shared" si="113"/>
        <v>1.8313554028732042</v>
      </c>
      <c r="D111" s="244">
        <f t="shared" si="113"/>
        <v>2.1490453320838703</v>
      </c>
      <c r="E111" s="244">
        <f t="shared" si="110"/>
        <v>1.8330268616317045</v>
      </c>
      <c r="F111" s="244">
        <f t="shared" si="110"/>
        <v>1.8614387112903401</v>
      </c>
      <c r="G111" s="244">
        <f t="shared" ref="G111" si="132">G64/G17</f>
        <v>2.0368236331900675</v>
      </c>
      <c r="H111" s="244"/>
      <c r="I111" s="244"/>
      <c r="J111" s="118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13"/>
        <v>3.4174447174447176</v>
      </c>
      <c r="D112" s="133">
        <f t="shared" si="113"/>
        <v>3.5232390991854334</v>
      </c>
      <c r="E112" s="133">
        <f t="shared" si="110"/>
        <v>3.3732123411978221</v>
      </c>
      <c r="F112" s="133">
        <f t="shared" si="110"/>
        <v>4.1576092415871422</v>
      </c>
      <c r="G112" s="133">
        <f t="shared" ref="G112:H112" si="133">G65/G18</f>
        <v>4.3125341492733034</v>
      </c>
      <c r="H112" s="133">
        <f t="shared" si="133"/>
        <v>4.0231084939329049</v>
      </c>
      <c r="I112" s="133">
        <f t="shared" ref="I112" si="134">I65/I18</f>
        <v>4.4969682320328683</v>
      </c>
      <c r="J112" s="125">
        <f t="shared" si="113"/>
        <v>6.0681615902363948</v>
      </c>
      <c r="K112" s="200">
        <f t="shared" si="110"/>
        <v>6.3883107283970499</v>
      </c>
      <c r="L112" s="185">
        <f t="shared" si="110"/>
        <v>6.1483095230646709</v>
      </c>
      <c r="N112" s="23">
        <f t="shared" si="116"/>
        <v>-3.7568805829299404E-2</v>
      </c>
    </row>
    <row r="113" spans="1:14" ht="20.100000000000001" customHeight="1" x14ac:dyDescent="0.25">
      <c r="A113" s="24"/>
      <c r="B113" t="s">
        <v>85</v>
      </c>
      <c r="C113" s="243">
        <f t="shared" si="113"/>
        <v>2.8253545024845472</v>
      </c>
      <c r="D113" s="244">
        <f t="shared" si="113"/>
        <v>2.9056913711469705</v>
      </c>
      <c r="E113" s="244">
        <f t="shared" si="110"/>
        <v>2.9232299484582693</v>
      </c>
      <c r="F113" s="244">
        <f t="shared" si="110"/>
        <v>3.1872068230277186</v>
      </c>
      <c r="G113" s="244">
        <f t="shared" ref="G113:H113" si="135">G66/G19</f>
        <v>3.16734693877551</v>
      </c>
      <c r="H113" s="244">
        <f t="shared" si="135"/>
        <v>2.9105640386413212</v>
      </c>
      <c r="I113" s="244">
        <f t="shared" ref="I113" si="136">I66/I19</f>
        <v>3.0223614838155011</v>
      </c>
      <c r="J113" s="118">
        <f t="shared" si="113"/>
        <v>3.1201225587184092</v>
      </c>
      <c r="K113" s="165">
        <f t="shared" si="110"/>
        <v>3.1979374781754513</v>
      </c>
      <c r="L113" s="184">
        <f t="shared" si="110"/>
        <v>3.5092427565786179</v>
      </c>
      <c r="N113" s="241">
        <f t="shared" si="116"/>
        <v>9.7345642473529087E-2</v>
      </c>
    </row>
    <row r="114" spans="1:14" ht="20.100000000000001" customHeight="1" thickBot="1" x14ac:dyDescent="0.3">
      <c r="A114" s="24"/>
      <c r="B114" t="s">
        <v>86</v>
      </c>
      <c r="C114" s="243">
        <f t="shared" si="113"/>
        <v>4.6514271280626422</v>
      </c>
      <c r="D114" s="244">
        <f t="shared" si="113"/>
        <v>5.023474178403756</v>
      </c>
      <c r="E114" s="244">
        <f t="shared" si="110"/>
        <v>5.2054491899852726</v>
      </c>
      <c r="F114" s="244">
        <f t="shared" si="110"/>
        <v>6.4955479452054794</v>
      </c>
      <c r="G114" s="244">
        <f t="shared" ref="G114:H114" si="137">G67/G20</f>
        <v>5.7833250124812778</v>
      </c>
      <c r="H114" s="244">
        <f t="shared" si="137"/>
        <v>5.5137787056367431</v>
      </c>
      <c r="I114" s="244">
        <f t="shared" ref="I114" si="138">I67/I20</f>
        <v>6.7828258754036304</v>
      </c>
      <c r="J114" s="118">
        <f t="shared" si="113"/>
        <v>8.6726376312785725</v>
      </c>
      <c r="K114" s="165">
        <f t="shared" si="110"/>
        <v>9.1726554734338706</v>
      </c>
      <c r="L114" s="184">
        <f t="shared" si="110"/>
        <v>7.5365567048378184</v>
      </c>
      <c r="N114" s="34">
        <f t="shared" si="116"/>
        <v>-0.17836697053918271</v>
      </c>
    </row>
    <row r="115" spans="1:14" ht="20.100000000000001" customHeight="1" thickBot="1" x14ac:dyDescent="0.3">
      <c r="A115" s="5" t="s">
        <v>18</v>
      </c>
      <c r="B115" s="6"/>
      <c r="C115" s="113">
        <f t="shared" si="113"/>
        <v>2.1756047266454122</v>
      </c>
      <c r="D115" s="133">
        <f t="shared" si="113"/>
        <v>2.6124092046803837</v>
      </c>
      <c r="E115" s="133">
        <f t="shared" si="110"/>
        <v>2.3239647922346882</v>
      </c>
      <c r="F115" s="133">
        <f t="shared" si="110"/>
        <v>2.6343167682601587</v>
      </c>
      <c r="G115" s="133">
        <f t="shared" ref="G115:H115" si="139">G68/G21</f>
        <v>3.4169438408825004</v>
      </c>
      <c r="H115" s="133">
        <f t="shared" si="139"/>
        <v>4.4149541795931206</v>
      </c>
      <c r="I115" s="133">
        <f t="shared" ref="I115" si="140">I68/I21</f>
        <v>5.3960477225560179</v>
      </c>
      <c r="J115" s="125">
        <f t="shared" si="113"/>
        <v>5.1090415816421579</v>
      </c>
      <c r="K115" s="200">
        <f t="shared" si="110"/>
        <v>4.9966764621223154</v>
      </c>
      <c r="L115" s="185">
        <f t="shared" si="110"/>
        <v>4.9995565560850697</v>
      </c>
      <c r="N115" s="23">
        <f t="shared" si="116"/>
        <v>5.764019312811242E-4</v>
      </c>
    </row>
    <row r="116" spans="1:14" ht="20.100000000000001" customHeight="1" x14ac:dyDescent="0.25">
      <c r="A116" s="24"/>
      <c r="B116" t="s">
        <v>85</v>
      </c>
      <c r="C116" s="243">
        <f t="shared" si="113"/>
        <v>1.6828280230202874</v>
      </c>
      <c r="D116" s="244">
        <f t="shared" si="113"/>
        <v>1.9073363154958254</v>
      </c>
      <c r="E116" s="244">
        <f t="shared" si="110"/>
        <v>1.697864875860575</v>
      </c>
      <c r="F116" s="244">
        <f t="shared" si="110"/>
        <v>1.872614248860798</v>
      </c>
      <c r="G116" s="244">
        <f t="shared" ref="G116:H116" si="141">G69/G22</f>
        <v>2.3470665178296271</v>
      </c>
      <c r="H116" s="244">
        <f t="shared" si="141"/>
        <v>2.8015302727877578</v>
      </c>
      <c r="I116" s="244">
        <f t="shared" ref="I116" si="142">I69/I22</f>
        <v>3.7568322566153687</v>
      </c>
      <c r="J116" s="118">
        <f t="shared" si="113"/>
        <v>4.7183041252741047</v>
      </c>
      <c r="K116" s="165">
        <f t="shared" si="110"/>
        <v>4.293737418715228</v>
      </c>
      <c r="L116" s="184">
        <f t="shared" si="110"/>
        <v>4.6263176144244085</v>
      </c>
      <c r="N116" s="241">
        <f t="shared" si="116"/>
        <v>7.7457041098869792E-2</v>
      </c>
    </row>
    <row r="117" spans="1:14" ht="20.100000000000001" customHeight="1" thickBot="1" x14ac:dyDescent="0.3">
      <c r="A117" s="24"/>
      <c r="B117" t="s">
        <v>86</v>
      </c>
      <c r="C117" s="243">
        <f t="shared" si="113"/>
        <v>3.6264928396707234</v>
      </c>
      <c r="D117" s="244">
        <f t="shared" si="113"/>
        <v>4.3545684530287856</v>
      </c>
      <c r="E117" s="244">
        <f t="shared" si="113"/>
        <v>4.5797611852218481</v>
      </c>
      <c r="F117" s="244">
        <f t="shared" si="113"/>
        <v>4.6582152723907511</v>
      </c>
      <c r="G117" s="244">
        <f t="shared" ref="G117:H117" si="143">G70/G23</f>
        <v>5.0913943343444199</v>
      </c>
      <c r="H117" s="244">
        <f t="shared" si="143"/>
        <v>5.8614842330739405</v>
      </c>
      <c r="I117" s="244">
        <f t="shared" ref="I117" si="144">I70/I23</f>
        <v>5.9769860760410776</v>
      </c>
      <c r="J117" s="118">
        <f t="shared" si="113"/>
        <v>5.1604830083901136</v>
      </c>
      <c r="K117" s="165">
        <f t="shared" si="113"/>
        <v>5.1104905599256334</v>
      </c>
      <c r="L117" s="184">
        <f t="shared" si="113"/>
        <v>5.0411127936784288</v>
      </c>
      <c r="N117" s="34">
        <f t="shared" si="116"/>
        <v>-1.3575559025827487E-2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5">C71/C24</f>
        <v>3.0944530831492969</v>
      </c>
      <c r="D118" s="133">
        <f t="shared" si="145"/>
        <v>3.0633340492995158</v>
      </c>
      <c r="E118" s="133">
        <f t="shared" si="145"/>
        <v>3.1628049484462837</v>
      </c>
      <c r="F118" s="133">
        <f t="shared" si="145"/>
        <v>3.3549586599272225</v>
      </c>
      <c r="G118" s="133">
        <f t="shared" ref="G118:H118" si="146">G71/G24</f>
        <v>3.5277086706265339</v>
      </c>
      <c r="H118" s="133">
        <f t="shared" si="146"/>
        <v>3.7201652026273089</v>
      </c>
      <c r="I118" s="133">
        <f t="shared" ref="I118" si="147">I71/I24</f>
        <v>3.8212574668431052</v>
      </c>
      <c r="J118" s="125">
        <f t="shared" si="145"/>
        <v>4.1940804856983442</v>
      </c>
      <c r="K118" s="200">
        <f t="shared" si="145"/>
        <v>4.0231175016923419</v>
      </c>
      <c r="L118" s="185">
        <f t="shared" si="145"/>
        <v>4.2806609178412254</v>
      </c>
      <c r="N118" s="23">
        <f t="shared" si="116"/>
        <v>6.4015882220826673E-2</v>
      </c>
    </row>
    <row r="119" spans="1:14" ht="20.100000000000001" customHeight="1" x14ac:dyDescent="0.25">
      <c r="A119" s="24"/>
      <c r="B119" t="s">
        <v>85</v>
      </c>
      <c r="C119" s="243">
        <f t="shared" si="145"/>
        <v>1.3984592390442734</v>
      </c>
      <c r="D119" s="244">
        <f t="shared" si="145"/>
        <v>1.356311122936936</v>
      </c>
      <c r="E119" s="244">
        <f t="shared" si="145"/>
        <v>1.4408217398954686</v>
      </c>
      <c r="F119" s="244">
        <f t="shared" si="145"/>
        <v>1.5147026508782961</v>
      </c>
      <c r="G119" s="244">
        <f t="shared" ref="G119:H119" si="148">G72/G25</f>
        <v>1.6377704152503363</v>
      </c>
      <c r="H119" s="244">
        <f t="shared" si="148"/>
        <v>1.6609621344832233</v>
      </c>
      <c r="I119" s="244">
        <f t="shared" ref="I119" si="149">I72/I25</f>
        <v>1.6481879653995444</v>
      </c>
      <c r="J119" s="118">
        <f t="shared" si="145"/>
        <v>1.7054917134305065</v>
      </c>
      <c r="K119" s="165">
        <f t="shared" si="145"/>
        <v>1.6616316553700803</v>
      </c>
      <c r="L119" s="184">
        <f t="shared" si="145"/>
        <v>1.738959991946373</v>
      </c>
      <c r="N119" s="241">
        <f t="shared" si="116"/>
        <v>4.6537592327626928E-2</v>
      </c>
    </row>
    <row r="120" spans="1:14" ht="20.100000000000001" customHeight="1" thickBot="1" x14ac:dyDescent="0.3">
      <c r="A120" s="24"/>
      <c r="B120" t="s">
        <v>86</v>
      </c>
      <c r="C120" s="243">
        <f t="shared" si="145"/>
        <v>3.6702806122448979</v>
      </c>
      <c r="D120" s="244">
        <f t="shared" si="145"/>
        <v>3.9235036631512532</v>
      </c>
      <c r="E120" s="244">
        <f t="shared" si="145"/>
        <v>4.2516334741055983</v>
      </c>
      <c r="F120" s="244">
        <f t="shared" si="145"/>
        <v>4.385953011614764</v>
      </c>
      <c r="G120" s="244">
        <f t="shared" ref="G120:H120" si="150">G73/G26</f>
        <v>4.2956705988071953</v>
      </c>
      <c r="H120" s="244">
        <f t="shared" si="150"/>
        <v>4.4130116562252484</v>
      </c>
      <c r="I120" s="244">
        <f t="shared" ref="I120" si="151">I73/I26</f>
        <v>4.5025310898969542</v>
      </c>
      <c r="J120" s="118">
        <f t="shared" si="145"/>
        <v>4.8523775698270093</v>
      </c>
      <c r="K120" s="165">
        <f t="shared" si="145"/>
        <v>4.6666693046351524</v>
      </c>
      <c r="L120" s="184">
        <f t="shared" si="145"/>
        <v>4.9536909483888882</v>
      </c>
      <c r="N120" s="34">
        <f t="shared" si="116"/>
        <v>6.1504603179970911E-2</v>
      </c>
    </row>
    <row r="121" spans="1:14" ht="20.100000000000001" customHeight="1" thickBot="1" x14ac:dyDescent="0.3">
      <c r="A121" s="5" t="s">
        <v>84</v>
      </c>
      <c r="B121" s="6"/>
      <c r="C121" s="113">
        <f t="shared" si="145"/>
        <v>3.6242080016250129</v>
      </c>
      <c r="D121" s="133">
        <f t="shared" si="145"/>
        <v>3.8319918871902581</v>
      </c>
      <c r="E121" s="133">
        <f t="shared" si="145"/>
        <v>3.9938925411898385</v>
      </c>
      <c r="F121" s="133">
        <f t="shared" si="145"/>
        <v>3.769083871133954</v>
      </c>
      <c r="G121" s="133">
        <f t="shared" ref="G121:H121" si="152">G74/G27</f>
        <v>3.9081079730067483</v>
      </c>
      <c r="H121" s="133">
        <f t="shared" si="152"/>
        <v>3.7462922746351368</v>
      </c>
      <c r="I121" s="133">
        <f t="shared" ref="I121" si="153">I74/I27</f>
        <v>3.6575455663593797</v>
      </c>
      <c r="J121" s="125">
        <f t="shared" si="145"/>
        <v>3.7299221699688845</v>
      </c>
      <c r="K121" s="200">
        <f t="shared" si="145"/>
        <v>3.5358705259328054</v>
      </c>
      <c r="L121" s="185">
        <f t="shared" si="145"/>
        <v>4.1089758020650491</v>
      </c>
      <c r="N121" s="23">
        <f t="shared" si="116"/>
        <v>0.16208321880820328</v>
      </c>
    </row>
    <row r="122" spans="1:14" ht="20.100000000000001" customHeight="1" x14ac:dyDescent="0.25">
      <c r="A122" s="24"/>
      <c r="B122" t="s">
        <v>85</v>
      </c>
      <c r="C122" s="243">
        <f t="shared" si="145"/>
        <v>2.268099490944004</v>
      </c>
      <c r="D122" s="244">
        <f t="shared" si="145"/>
        <v>2.4100976750584673</v>
      </c>
      <c r="E122" s="244">
        <f t="shared" si="145"/>
        <v>2.4694698289017758</v>
      </c>
      <c r="F122" s="244">
        <f t="shared" si="145"/>
        <v>2.4741180153726572</v>
      </c>
      <c r="G122" s="244">
        <f t="shared" ref="G122:H122" si="154">G75/G28</f>
        <v>2.5058491201929898</v>
      </c>
      <c r="H122" s="244">
        <f t="shared" si="154"/>
        <v>2.2966982105664768</v>
      </c>
      <c r="I122" s="244">
        <f t="shared" ref="I122" si="155">I75/I28</f>
        <v>2.2469586863527407</v>
      </c>
      <c r="J122" s="118">
        <f t="shared" si="145"/>
        <v>2.3283734033414287</v>
      </c>
      <c r="K122" s="165">
        <f t="shared" si="145"/>
        <v>2.2952457511422493</v>
      </c>
      <c r="L122" s="184">
        <f t="shared" si="145"/>
        <v>2.3025073444102686</v>
      </c>
      <c r="N122" s="241">
        <f t="shared" si="116"/>
        <v>3.1637541489426759E-3</v>
      </c>
    </row>
    <row r="123" spans="1:14" ht="20.100000000000001" customHeight="1" thickBot="1" x14ac:dyDescent="0.3">
      <c r="A123" s="24"/>
      <c r="B123" t="s">
        <v>86</v>
      </c>
      <c r="C123" s="243">
        <f t="shared" si="145"/>
        <v>4.4933625624162712</v>
      </c>
      <c r="D123" s="244">
        <f t="shared" si="145"/>
        <v>4.5026574565103257</v>
      </c>
      <c r="E123" s="244">
        <f t="shared" si="145"/>
        <v>5.2515960362015077</v>
      </c>
      <c r="F123" s="244">
        <f t="shared" si="145"/>
        <v>5.6843844802810155</v>
      </c>
      <c r="G123" s="244">
        <f t="shared" ref="G123:H123" si="156">G76/G29</f>
        <v>5.7192318266168751</v>
      </c>
      <c r="H123" s="244">
        <f t="shared" si="156"/>
        <v>5.3477948416742969</v>
      </c>
      <c r="I123" s="244">
        <f t="shared" ref="I123" si="157">I76/I29</f>
        <v>4.8954614650835779</v>
      </c>
      <c r="J123" s="118">
        <f t="shared" si="145"/>
        <v>4.9795538882178727</v>
      </c>
      <c r="K123" s="165">
        <f t="shared" si="145"/>
        <v>4.8250141324658058</v>
      </c>
      <c r="L123" s="184">
        <f t="shared" si="145"/>
        <v>5.2093438515496713</v>
      </c>
      <c r="N123" s="34">
        <f t="shared" si="116"/>
        <v>7.9653594483350285E-2</v>
      </c>
    </row>
    <row r="124" spans="1:14" ht="20.100000000000001" customHeight="1" thickBot="1" x14ac:dyDescent="0.3">
      <c r="A124" s="5" t="s">
        <v>9</v>
      </c>
      <c r="B124" s="6"/>
      <c r="C124" s="113">
        <f t="shared" si="145"/>
        <v>2.9725197434027817</v>
      </c>
      <c r="D124" s="133">
        <f t="shared" si="145"/>
        <v>3.0922176967130417</v>
      </c>
      <c r="E124" s="133">
        <f t="shared" si="145"/>
        <v>3.3400513414949007</v>
      </c>
      <c r="F124" s="133">
        <f t="shared" si="145"/>
        <v>3.3903876616029951</v>
      </c>
      <c r="G124" s="133">
        <f t="shared" ref="G124:H124" si="158">G77/G30</f>
        <v>3.4035176225303028</v>
      </c>
      <c r="H124" s="133">
        <f t="shared" si="158"/>
        <v>3.5315880702886275</v>
      </c>
      <c r="I124" s="133">
        <f t="shared" ref="I124" si="159">I77/I30</f>
        <v>3.7437046060133263</v>
      </c>
      <c r="J124" s="125">
        <f t="shared" si="145"/>
        <v>3.9117850499303439</v>
      </c>
      <c r="K124" s="200">
        <f t="shared" si="145"/>
        <v>3.8488211939238282</v>
      </c>
      <c r="L124" s="185">
        <f t="shared" si="145"/>
        <v>3.8942323891694364</v>
      </c>
      <c r="N124" s="23">
        <f t="shared" si="116"/>
        <v>1.179872822289051E-2</v>
      </c>
    </row>
    <row r="125" spans="1:14" ht="20.100000000000001" customHeight="1" x14ac:dyDescent="0.25">
      <c r="A125" s="24"/>
      <c r="B125" t="s">
        <v>85</v>
      </c>
      <c r="C125" s="243">
        <f t="shared" si="145"/>
        <v>2.9181149794315773</v>
      </c>
      <c r="D125" s="244">
        <f t="shared" si="145"/>
        <v>3.0410599434693277</v>
      </c>
      <c r="E125" s="244">
        <f t="shared" si="145"/>
        <v>3.298360874358127</v>
      </c>
      <c r="F125" s="244">
        <f t="shared" si="145"/>
        <v>3.3425153652964279</v>
      </c>
      <c r="G125" s="244">
        <f t="shared" ref="G125:H125" si="160">G78/G31</f>
        <v>3.3475191504735813</v>
      </c>
      <c r="H125" s="244">
        <f t="shared" si="160"/>
        <v>3.464746145016671</v>
      </c>
      <c r="I125" s="244">
        <f t="shared" ref="I125" si="161">I78/I31</f>
        <v>3.6653372058687395</v>
      </c>
      <c r="J125" s="118">
        <f t="shared" si="145"/>
        <v>3.835283852388613</v>
      </c>
      <c r="K125" s="165">
        <f t="shared" si="145"/>
        <v>3.7745078611911498</v>
      </c>
      <c r="L125" s="184">
        <f t="shared" si="145"/>
        <v>3.8180368160501699</v>
      </c>
      <c r="N125" s="241">
        <f t="shared" si="116"/>
        <v>1.1532352417801914E-2</v>
      </c>
    </row>
    <row r="126" spans="1:14" ht="20.100000000000001" customHeight="1" thickBot="1" x14ac:dyDescent="0.3">
      <c r="A126" s="24"/>
      <c r="B126" t="s">
        <v>86</v>
      </c>
      <c r="C126" s="243">
        <f t="shared" si="145"/>
        <v>5.6732394366197187</v>
      </c>
      <c r="D126" s="244">
        <f t="shared" si="145"/>
        <v>5.964771948640033</v>
      </c>
      <c r="E126" s="244">
        <f t="shared" si="145"/>
        <v>6.0453954752200367</v>
      </c>
      <c r="F126" s="244">
        <f t="shared" si="145"/>
        <v>5.3260315078769693</v>
      </c>
      <c r="G126" s="244">
        <f t="shared" ref="G126:H126" si="162">G79/G32</f>
        <v>5.4788778210527243</v>
      </c>
      <c r="H126" s="244">
        <f t="shared" si="162"/>
        <v>6.2383840991223538</v>
      </c>
      <c r="I126" s="244">
        <f t="shared" ref="I126" si="163">I79/I32</f>
        <v>6.6752071132186366</v>
      </c>
      <c r="J126" s="118">
        <f t="shared" si="145"/>
        <v>7.3652232323181321</v>
      </c>
      <c r="K126" s="165">
        <f t="shared" si="145"/>
        <v>7.1743545296369078</v>
      </c>
      <c r="L126" s="184">
        <f t="shared" si="145"/>
        <v>7.8918663949748487</v>
      </c>
      <c r="N126" s="34">
        <f t="shared" si="116"/>
        <v>0.10001065076641173</v>
      </c>
    </row>
    <row r="127" spans="1:14" ht="20.100000000000001" customHeight="1" thickBot="1" x14ac:dyDescent="0.3">
      <c r="A127" s="5" t="s">
        <v>12</v>
      </c>
      <c r="B127" s="6"/>
      <c r="C127" s="113">
        <f t="shared" si="145"/>
        <v>2.5870780949019956</v>
      </c>
      <c r="D127" s="133">
        <f t="shared" si="145"/>
        <v>2.6597150384712642</v>
      </c>
      <c r="E127" s="133">
        <f t="shared" si="145"/>
        <v>2.8435620972733431</v>
      </c>
      <c r="F127" s="133">
        <f t="shared" si="145"/>
        <v>2.4043502291056851</v>
      </c>
      <c r="G127" s="133">
        <f t="shared" ref="G127:H127" si="164">G80/G33</f>
        <v>2.4388556619832822</v>
      </c>
      <c r="H127" s="133">
        <f t="shared" si="164"/>
        <v>2.5250854549770492</v>
      </c>
      <c r="I127" s="133">
        <f t="shared" ref="I127" si="165">I80/I33</f>
        <v>2.7569385273395821</v>
      </c>
      <c r="J127" s="125">
        <f t="shared" si="145"/>
        <v>3.0467567929920807</v>
      </c>
      <c r="K127" s="200">
        <f t="shared" si="145"/>
        <v>2.9095256588791365</v>
      </c>
      <c r="L127" s="185">
        <f t="shared" si="145"/>
        <v>3.0552445501817278</v>
      </c>
      <c r="N127" s="23">
        <f t="shared" si="116"/>
        <v>5.0083384161914539E-2</v>
      </c>
    </row>
    <row r="128" spans="1:14" ht="20.100000000000001" customHeight="1" x14ac:dyDescent="0.25">
      <c r="A128" s="24"/>
      <c r="B128" t="s">
        <v>85</v>
      </c>
      <c r="C128" s="243">
        <f t="shared" si="145"/>
        <v>2.3895686024086142</v>
      </c>
      <c r="D128" s="244">
        <f t="shared" si="145"/>
        <v>2.4549275269370896</v>
      </c>
      <c r="E128" s="244">
        <f t="shared" si="145"/>
        <v>2.6163489018828794</v>
      </c>
      <c r="F128" s="244">
        <f t="shared" si="145"/>
        <v>2.2140297106097062</v>
      </c>
      <c r="G128" s="244">
        <f t="shared" ref="G128:H128" si="166">G81/G34</f>
        <v>2.2581991067471696</v>
      </c>
      <c r="H128" s="244">
        <f t="shared" si="166"/>
        <v>2.3334956822091208</v>
      </c>
      <c r="I128" s="244">
        <f t="shared" ref="I128" si="167">I81/I34</f>
        <v>2.5329322227683471</v>
      </c>
      <c r="J128" s="118">
        <f t="shared" si="145"/>
        <v>2.8101431717993095</v>
      </c>
      <c r="K128" s="165">
        <f t="shared" si="145"/>
        <v>2.7039498069670067</v>
      </c>
      <c r="L128" s="184">
        <f t="shared" si="145"/>
        <v>2.8081104424541112</v>
      </c>
      <c r="N128" s="42">
        <f t="shared" si="116"/>
        <v>3.8521660135378201E-2</v>
      </c>
    </row>
    <row r="129" spans="1:14" ht="20.100000000000001" customHeight="1" thickBot="1" x14ac:dyDescent="0.3">
      <c r="A129" s="24"/>
      <c r="B129" t="s">
        <v>86</v>
      </c>
      <c r="C129" s="243">
        <f t="shared" si="145"/>
        <v>4.2270905325136185</v>
      </c>
      <c r="D129" s="244">
        <f t="shared" si="145"/>
        <v>4.6068225001104679</v>
      </c>
      <c r="E129" s="244">
        <f t="shared" si="145"/>
        <v>5.0648714846842005</v>
      </c>
      <c r="F129" s="244">
        <f t="shared" si="145"/>
        <v>5.344949230714529</v>
      </c>
      <c r="G129" s="244">
        <f t="shared" ref="G129:H129" si="168">G82/G35</f>
        <v>5.3137135013419572</v>
      </c>
      <c r="H129" s="244">
        <f t="shared" si="168"/>
        <v>5.7135028496273561</v>
      </c>
      <c r="I129" s="244">
        <f t="shared" ref="I129" si="169">I82/I35</f>
        <v>6.5494306436920287</v>
      </c>
      <c r="J129" s="118">
        <f t="shared" si="145"/>
        <v>6.3952299884659114</v>
      </c>
      <c r="K129" s="165">
        <f t="shared" si="145"/>
        <v>6.1410142897186963</v>
      </c>
      <c r="L129" s="184">
        <f t="shared" si="145"/>
        <v>6.6797146796437978</v>
      </c>
      <c r="N129" s="159">
        <f t="shared" si="116"/>
        <v>8.7721728774836957E-2</v>
      </c>
    </row>
    <row r="130" spans="1:14" ht="20.100000000000001" customHeight="1" thickBot="1" x14ac:dyDescent="0.3">
      <c r="A130" s="5" t="s">
        <v>11</v>
      </c>
      <c r="B130" s="6"/>
      <c r="C130" s="113">
        <f t="shared" si="145"/>
        <v>2.7053523323271169</v>
      </c>
      <c r="D130" s="133">
        <f t="shared" si="145"/>
        <v>2.8582163449429099</v>
      </c>
      <c r="E130" s="133">
        <f t="shared" si="145"/>
        <v>2.9886613293918165</v>
      </c>
      <c r="F130" s="133">
        <f t="shared" si="145"/>
        <v>3.0033512190316172</v>
      </c>
      <c r="G130" s="133">
        <f t="shared" ref="G130:H130" si="170">G83/G36</f>
        <v>3.0337369720846326</v>
      </c>
      <c r="H130" s="133">
        <f t="shared" si="170"/>
        <v>3.2037699739392358</v>
      </c>
      <c r="I130" s="133">
        <f t="shared" ref="I130" si="171">I83/I36</f>
        <v>3.3885104935815278</v>
      </c>
      <c r="J130" s="125">
        <f t="shared" si="145"/>
        <v>3.4653752717782562</v>
      </c>
      <c r="K130" s="200">
        <f t="shared" si="145"/>
        <v>3.3646025471094738</v>
      </c>
      <c r="L130" s="185">
        <f t="shared" si="145"/>
        <v>3.4391147478551516</v>
      </c>
      <c r="N130" s="23">
        <f t="shared" si="116"/>
        <v>2.2145914622127096E-2</v>
      </c>
    </row>
    <row r="131" spans="1:14" ht="20.100000000000001" customHeight="1" x14ac:dyDescent="0.25">
      <c r="A131" s="24"/>
      <c r="B131" t="s">
        <v>85</v>
      </c>
      <c r="C131" s="243">
        <f t="shared" si="145"/>
        <v>2.5997788984357326</v>
      </c>
      <c r="D131" s="244">
        <f t="shared" si="145"/>
        <v>2.794444199812542</v>
      </c>
      <c r="E131" s="244">
        <f t="shared" si="145"/>
        <v>2.94147223020674</v>
      </c>
      <c r="F131" s="244">
        <f t="shared" si="145"/>
        <v>2.9576957094742244</v>
      </c>
      <c r="G131" s="244">
        <f t="shared" ref="G131:H131" si="172">G84/G37</f>
        <v>2.9980437136301616</v>
      </c>
      <c r="H131" s="244">
        <f t="shared" si="172"/>
        <v>3.1783300730595423</v>
      </c>
      <c r="I131" s="244">
        <f t="shared" ref="I131" si="173">I84/I37</f>
        <v>3.3656587323629368</v>
      </c>
      <c r="J131" s="118">
        <f t="shared" si="145"/>
        <v>3.4359207773686564</v>
      </c>
      <c r="K131" s="165">
        <f t="shared" si="145"/>
        <v>3.3431926214145795</v>
      </c>
      <c r="L131" s="184">
        <f t="shared" si="145"/>
        <v>3.3878979333601205</v>
      </c>
      <c r="N131" s="241">
        <f t="shared" si="116"/>
        <v>1.3372041939547333E-2</v>
      </c>
    </row>
    <row r="132" spans="1:14" ht="20.100000000000001" customHeight="1" thickBot="1" x14ac:dyDescent="0.3">
      <c r="A132" s="24"/>
      <c r="B132" t="s">
        <v>86</v>
      </c>
      <c r="C132" s="243">
        <f t="shared" si="145"/>
        <v>3.4312424880141918</v>
      </c>
      <c r="D132" s="244">
        <f t="shared" si="145"/>
        <v>3.2750121626158877</v>
      </c>
      <c r="E132" s="244">
        <f t="shared" si="145"/>
        <v>3.3217343818150593</v>
      </c>
      <c r="F132" s="244">
        <f t="shared" si="145"/>
        <v>3.3064303181241321</v>
      </c>
      <c r="G132" s="244">
        <f t="shared" ref="G132:H132" si="174">G85/G38</f>
        <v>3.2724594957000415</v>
      </c>
      <c r="H132" s="244">
        <f t="shared" si="174"/>
        <v>3.3727844341854603</v>
      </c>
      <c r="I132" s="244">
        <f t="shared" ref="I132" si="175">I85/I38</f>
        <v>3.5408111714714696</v>
      </c>
      <c r="J132" s="118">
        <f t="shared" si="145"/>
        <v>3.6651303104618691</v>
      </c>
      <c r="K132" s="165">
        <f t="shared" si="145"/>
        <v>3.5168147809850936</v>
      </c>
      <c r="L132" s="184">
        <f t="shared" si="145"/>
        <v>3.8086737494981842</v>
      </c>
      <c r="N132" s="34">
        <f t="shared" si="116"/>
        <v>8.2989576275421043E-2</v>
      </c>
    </row>
    <row r="133" spans="1:14" ht="20.100000000000001" customHeight="1" thickBot="1" x14ac:dyDescent="0.3">
      <c r="A133" s="5" t="s">
        <v>6</v>
      </c>
      <c r="B133" s="6"/>
      <c r="C133" s="113">
        <f t="shared" si="145"/>
        <v>3.2203387361387796</v>
      </c>
      <c r="D133" s="133">
        <f t="shared" si="145"/>
        <v>3.5336721368834847</v>
      </c>
      <c r="E133" s="133">
        <f t="shared" si="145"/>
        <v>3.794407741231824</v>
      </c>
      <c r="F133" s="133">
        <f t="shared" si="145"/>
        <v>3.9585855236113172</v>
      </c>
      <c r="G133" s="133">
        <f t="shared" ref="G133:H133" si="176">G86/G39</f>
        <v>4.0431164340769117</v>
      </c>
      <c r="H133" s="133">
        <f t="shared" si="176"/>
        <v>4.2325026788254618</v>
      </c>
      <c r="I133" s="133">
        <f t="shared" ref="I133" si="177">I86/I39</f>
        <v>4.4023403456926502</v>
      </c>
      <c r="J133" s="125">
        <f t="shared" si="145"/>
        <v>4.4829947223541158</v>
      </c>
      <c r="K133" s="200">
        <f t="shared" si="145"/>
        <v>4.3455890587298622</v>
      </c>
      <c r="L133" s="185">
        <f t="shared" si="145"/>
        <v>4.3664705404711128</v>
      </c>
      <c r="N133" s="23">
        <f t="shared" si="116"/>
        <v>4.805213161907647E-3</v>
      </c>
    </row>
    <row r="134" spans="1:14" ht="20.100000000000001" customHeight="1" x14ac:dyDescent="0.25">
      <c r="A134" s="24"/>
      <c r="B134" t="s">
        <v>85</v>
      </c>
      <c r="C134" s="243">
        <f t="shared" ref="C134:L141" si="178">C87/C40</f>
        <v>3.029637548854502</v>
      </c>
      <c r="D134" s="244">
        <f t="shared" si="178"/>
        <v>3.3593437835032036</v>
      </c>
      <c r="E134" s="244">
        <f t="shared" si="178"/>
        <v>3.6408669286208442</v>
      </c>
      <c r="F134" s="244">
        <f t="shared" si="178"/>
        <v>3.778052870250252</v>
      </c>
      <c r="G134" s="244">
        <f t="shared" ref="G134:H134" si="179">G87/G40</f>
        <v>3.8963186330223492</v>
      </c>
      <c r="H134" s="244">
        <f t="shared" si="179"/>
        <v>4.0750250386271825</v>
      </c>
      <c r="I134" s="244">
        <f t="shared" ref="I134" si="180">I87/I40</f>
        <v>4.2536285824442706</v>
      </c>
      <c r="J134" s="118">
        <f t="shared" si="178"/>
        <v>4.3562374059252535</v>
      </c>
      <c r="K134" s="165">
        <f t="shared" si="178"/>
        <v>4.2390251793847922</v>
      </c>
      <c r="L134" s="184">
        <f t="shared" si="178"/>
        <v>4.2153635013923916</v>
      </c>
      <c r="N134" s="241">
        <f t="shared" si="116"/>
        <v>-5.5818677623034564E-3</v>
      </c>
    </row>
    <row r="135" spans="1:14" ht="20.100000000000001" customHeight="1" thickBot="1" x14ac:dyDescent="0.3">
      <c r="A135" s="24"/>
      <c r="B135" t="s">
        <v>86</v>
      </c>
      <c r="C135" s="243">
        <f t="shared" si="178"/>
        <v>3.6898568230119966</v>
      </c>
      <c r="D135" s="244">
        <f t="shared" si="178"/>
        <v>3.9880825319857514</v>
      </c>
      <c r="E135" s="244">
        <f t="shared" si="178"/>
        <v>4.2482585708567537</v>
      </c>
      <c r="F135" s="244">
        <f t="shared" si="178"/>
        <v>4.5197145034208122</v>
      </c>
      <c r="G135" s="244">
        <f t="shared" ref="G135:H135" si="181">G88/G41</f>
        <v>4.518266365498361</v>
      </c>
      <c r="H135" s="244">
        <f t="shared" si="181"/>
        <v>4.7432847114264103</v>
      </c>
      <c r="I135" s="244">
        <f t="shared" ref="I135" si="182">I88/I41</f>
        <v>4.847502566533775</v>
      </c>
      <c r="J135" s="118">
        <f t="shared" si="178"/>
        <v>4.8504239548080443</v>
      </c>
      <c r="K135" s="165">
        <f t="shared" si="178"/>
        <v>4.6598879547274059</v>
      </c>
      <c r="L135" s="184">
        <f t="shared" si="178"/>
        <v>4.820410620433436</v>
      </c>
      <c r="N135" s="34">
        <f t="shared" si="116"/>
        <v>3.4447752234725224E-2</v>
      </c>
    </row>
    <row r="136" spans="1:14" ht="20.100000000000001" customHeight="1" thickBot="1" x14ac:dyDescent="0.3">
      <c r="A136" s="5" t="s">
        <v>7</v>
      </c>
      <c r="B136" s="6"/>
      <c r="C136" s="113">
        <f t="shared" si="178"/>
        <v>5.7456459973539813</v>
      </c>
      <c r="D136" s="133">
        <f t="shared" si="178"/>
        <v>6.3598698970344749</v>
      </c>
      <c r="E136" s="133">
        <f t="shared" si="178"/>
        <v>6.435994581767444</v>
      </c>
      <c r="F136" s="133">
        <f t="shared" si="178"/>
        <v>6.9692724983047567</v>
      </c>
      <c r="G136" s="133">
        <f t="shared" ref="G136:H136" si="183">G89/G42</f>
        <v>6.6775284770147945</v>
      </c>
      <c r="H136" s="133">
        <f t="shared" si="183"/>
        <v>6.8066812227074234</v>
      </c>
      <c r="I136" s="133">
        <f t="shared" ref="I136" si="184">I89/I42</f>
        <v>7.377479985331302</v>
      </c>
      <c r="J136" s="125">
        <f t="shared" si="178"/>
        <v>8.4693841580114082</v>
      </c>
      <c r="K136" s="200">
        <f t="shared" si="178"/>
        <v>7.9481259834116145</v>
      </c>
      <c r="L136" s="185">
        <f t="shared" si="178"/>
        <v>8.808196668754956</v>
      </c>
      <c r="N136" s="23">
        <f t="shared" si="116"/>
        <v>0.10821049982579277</v>
      </c>
    </row>
    <row r="137" spans="1:14" ht="20.100000000000001" customHeight="1" x14ac:dyDescent="0.25">
      <c r="A137" s="24"/>
      <c r="B137" t="s">
        <v>85</v>
      </c>
      <c r="C137" s="243">
        <f t="shared" si="178"/>
        <v>6.1550160342430873</v>
      </c>
      <c r="D137" s="244">
        <f t="shared" si="178"/>
        <v>6.7145340020996152</v>
      </c>
      <c r="E137" s="244">
        <f t="shared" si="178"/>
        <v>6.6313271028037386</v>
      </c>
      <c r="F137" s="244">
        <f t="shared" si="178"/>
        <v>7.1036346204131435</v>
      </c>
      <c r="G137" s="244">
        <f t="shared" ref="G137:H137" si="185">G90/G43</f>
        <v>6.7341235853689172</v>
      </c>
      <c r="H137" s="244">
        <f t="shared" si="185"/>
        <v>6.8693600735418272</v>
      </c>
      <c r="I137" s="244">
        <f t="shared" ref="I137" si="186">I90/I43</f>
        <v>7.3996180247178076</v>
      </c>
      <c r="J137" s="118">
        <f t="shared" si="178"/>
        <v>8.4907948976352614</v>
      </c>
      <c r="K137" s="165">
        <f t="shared" si="178"/>
        <v>7.9408517270325039</v>
      </c>
      <c r="L137" s="184">
        <f t="shared" si="178"/>
        <v>8.8354495637521175</v>
      </c>
      <c r="N137" s="241">
        <f t="shared" si="116"/>
        <v>0.11265766790156714</v>
      </c>
    </row>
    <row r="138" spans="1:14" ht="20.100000000000001" customHeight="1" thickBot="1" x14ac:dyDescent="0.3">
      <c r="A138" s="24"/>
      <c r="B138" t="s">
        <v>86</v>
      </c>
      <c r="C138" s="243">
        <f t="shared" si="178"/>
        <v>4.2247788515621005</v>
      </c>
      <c r="D138" s="244">
        <f t="shared" si="178"/>
        <v>4.4994187113749007</v>
      </c>
      <c r="E138" s="244">
        <f t="shared" si="178"/>
        <v>5.5620783854602216</v>
      </c>
      <c r="F138" s="244">
        <f t="shared" si="178"/>
        <v>5.8918399440852696</v>
      </c>
      <c r="G138" s="244">
        <f t="shared" ref="G138:H138" si="187">G91/G44</f>
        <v>6.0740379931807116</v>
      </c>
      <c r="H138" s="244">
        <f t="shared" si="187"/>
        <v>5.9602229541423863</v>
      </c>
      <c r="I138" s="244">
        <f t="shared" ref="I138" si="188">I91/I44</f>
        <v>6.8692212051999784</v>
      </c>
      <c r="J138" s="118">
        <f t="shared" si="178"/>
        <v>7.9754190453684206</v>
      </c>
      <c r="K138" s="165">
        <f t="shared" si="178"/>
        <v>8.1106959213831527</v>
      </c>
      <c r="L138" s="184">
        <f t="shared" si="178"/>
        <v>8.1517563678367964</v>
      </c>
      <c r="N138" s="34">
        <f t="shared" si="116"/>
        <v>5.0625059614664344E-3</v>
      </c>
    </row>
    <row r="139" spans="1:14" ht="20.100000000000001" customHeight="1" thickBot="1" x14ac:dyDescent="0.3">
      <c r="A139" s="74" t="s">
        <v>20</v>
      </c>
      <c r="B139" s="100"/>
      <c r="C139" s="114">
        <f t="shared" si="178"/>
        <v>3.2123307365165226</v>
      </c>
      <c r="D139" s="115">
        <f t="shared" si="178"/>
        <v>3.4169911944004991</v>
      </c>
      <c r="E139" s="115">
        <f t="shared" si="178"/>
        <v>3.594888865750693</v>
      </c>
      <c r="F139" s="115">
        <f t="shared" si="178"/>
        <v>3.6577742806699343</v>
      </c>
      <c r="G139" s="115">
        <f t="shared" ref="G139:H139" si="189">G92/G45</f>
        <v>3.728775801182513</v>
      </c>
      <c r="H139" s="115">
        <f t="shared" si="189"/>
        <v>3.9196333056686998</v>
      </c>
      <c r="I139" s="115">
        <f t="shared" ref="I139" si="190">I92/I45</f>
        <v>4.1337077337729538</v>
      </c>
      <c r="J139" s="175">
        <f t="shared" si="178"/>
        <v>4.3079260204976393</v>
      </c>
      <c r="K139" s="201">
        <f t="shared" si="178"/>
        <v>4.1462227112752821</v>
      </c>
      <c r="L139" s="202">
        <f t="shared" si="178"/>
        <v>4.3027748622443935</v>
      </c>
      <c r="N139" s="128">
        <f t="shared" si="116"/>
        <v>3.775777662482574E-2</v>
      </c>
    </row>
    <row r="140" spans="1:14" ht="20.100000000000001" customHeight="1" x14ac:dyDescent="0.25">
      <c r="A140" s="24"/>
      <c r="B140" t="s">
        <v>85</v>
      </c>
      <c r="C140" s="317">
        <f t="shared" si="178"/>
        <v>2.8023372117225618</v>
      </c>
      <c r="D140" s="318">
        <f t="shared" si="178"/>
        <v>3.033304784425102</v>
      </c>
      <c r="E140" s="318">
        <f t="shared" si="178"/>
        <v>3.2179673152924422</v>
      </c>
      <c r="F140" s="318">
        <f t="shared" si="178"/>
        <v>3.2312230895983611</v>
      </c>
      <c r="G140" s="318">
        <f t="shared" ref="G140:H140" si="191">G93/G46</f>
        <v>3.3232144790025542</v>
      </c>
      <c r="H140" s="318">
        <f t="shared" si="191"/>
        <v>3.4954096930631136</v>
      </c>
      <c r="I140" s="318">
        <f t="shared" ref="I140" si="192">I93/I46</f>
        <v>3.6813451770926791</v>
      </c>
      <c r="J140" s="319">
        <f t="shared" si="178"/>
        <v>3.8281225179885721</v>
      </c>
      <c r="K140" s="320">
        <f t="shared" si="178"/>
        <v>3.6996048266022297</v>
      </c>
      <c r="L140" s="321">
        <f t="shared" si="178"/>
        <v>3.7692799753512607</v>
      </c>
      <c r="N140" s="241">
        <f t="shared" si="116"/>
        <v>1.8833132730292624E-2</v>
      </c>
    </row>
    <row r="141" spans="1:14" ht="20.100000000000001" customHeight="1" thickBot="1" x14ac:dyDescent="0.3">
      <c r="A141" s="31"/>
      <c r="B141" s="25" t="s">
        <v>86</v>
      </c>
      <c r="C141" s="245">
        <f t="shared" si="178"/>
        <v>3.740813331968623</v>
      </c>
      <c r="D141" s="246">
        <f t="shared" si="178"/>
        <v>3.9033012657132087</v>
      </c>
      <c r="E141" s="246">
        <f t="shared" si="178"/>
        <v>4.1141465629376706</v>
      </c>
      <c r="F141" s="246">
        <f t="shared" si="178"/>
        <v>4.2833281923481508</v>
      </c>
      <c r="G141" s="246">
        <f t="shared" ref="G141:H141" si="193">G94/G47</f>
        <v>4.2919775795077788</v>
      </c>
      <c r="H141" s="246">
        <f t="shared" si="193"/>
        <v>4.5023578814173275</v>
      </c>
      <c r="I141" s="246">
        <f t="shared" ref="I141" si="194">I94/I47</f>
        <v>4.7251478574403309</v>
      </c>
      <c r="J141" s="122">
        <f t="shared" si="178"/>
        <v>4.9286989597592328</v>
      </c>
      <c r="K141" s="322">
        <f t="shared" si="178"/>
        <v>4.7708674942667724</v>
      </c>
      <c r="L141" s="323">
        <f t="shared" si="178"/>
        <v>5.0372150737325114</v>
      </c>
      <c r="N141" s="34">
        <f t="shared" si="116"/>
        <v>5.5827913851267764E-2</v>
      </c>
    </row>
  </sheetData>
  <mergeCells count="51">
    <mergeCell ref="A5:B6"/>
    <mergeCell ref="C5:C6"/>
    <mergeCell ref="D5:D6"/>
    <mergeCell ref="E5:E6"/>
    <mergeCell ref="F5:F6"/>
    <mergeCell ref="V5:W5"/>
    <mergeCell ref="Y5:Z5"/>
    <mergeCell ref="H5:H6"/>
    <mergeCell ref="J5:J6"/>
    <mergeCell ref="K5:L5"/>
    <mergeCell ref="N5:N6"/>
    <mergeCell ref="O5:O6"/>
    <mergeCell ref="P5:P6"/>
    <mergeCell ref="I5:I6"/>
    <mergeCell ref="T5:T6"/>
    <mergeCell ref="G52:G53"/>
    <mergeCell ref="Q5:Q6"/>
    <mergeCell ref="R5:R6"/>
    <mergeCell ref="S5:S6"/>
    <mergeCell ref="U5:U6"/>
    <mergeCell ref="G5:G6"/>
    <mergeCell ref="I52:I53"/>
    <mergeCell ref="T52:T53"/>
    <mergeCell ref="A52:B53"/>
    <mergeCell ref="C52:C53"/>
    <mergeCell ref="D52:D53"/>
    <mergeCell ref="E52:E53"/>
    <mergeCell ref="F52:F53"/>
    <mergeCell ref="Y52:Z52"/>
    <mergeCell ref="H52:H53"/>
    <mergeCell ref="J52:J53"/>
    <mergeCell ref="K52:L52"/>
    <mergeCell ref="N52:N53"/>
    <mergeCell ref="O52:O53"/>
    <mergeCell ref="P52:P53"/>
    <mergeCell ref="Q52:Q53"/>
    <mergeCell ref="R52:R53"/>
    <mergeCell ref="S52:S53"/>
    <mergeCell ref="U52:U53"/>
    <mergeCell ref="V52:W52"/>
    <mergeCell ref="H99:H100"/>
    <mergeCell ref="J99:J100"/>
    <mergeCell ref="K99:L99"/>
    <mergeCell ref="N99:N100"/>
    <mergeCell ref="A99:B100"/>
    <mergeCell ref="C99:C100"/>
    <mergeCell ref="D99:D100"/>
    <mergeCell ref="E99:E100"/>
    <mergeCell ref="F99:F100"/>
    <mergeCell ref="G99:G100"/>
    <mergeCell ref="I99:I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Z141"/>
  <sheetViews>
    <sheetView workbookViewId="0">
      <selection activeCell="K65" sqref="K65:L91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">
        <v>94</v>
      </c>
    </row>
    <row r="4" spans="1:26" ht="15.75" thickBot="1" x14ac:dyDescent="0.3"/>
    <row r="5" spans="1:26" ht="24" customHeight="1" x14ac:dyDescent="0.25">
      <c r="A5" s="479" t="s">
        <v>36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95</v>
      </c>
      <c r="L5" s="467"/>
      <c r="N5" s="498">
        <v>2016</v>
      </c>
      <c r="O5" s="460">
        <v>2017</v>
      </c>
      <c r="P5" s="460">
        <v>2018</v>
      </c>
      <c r="Q5" s="471">
        <v>2019</v>
      </c>
      <c r="R5" s="462">
        <v>2020</v>
      </c>
      <c r="S5" s="471">
        <v>2021</v>
      </c>
      <c r="T5" s="462">
        <v>2022</v>
      </c>
      <c r="U5" s="471">
        <v>2023</v>
      </c>
      <c r="V5" s="466" t="str">
        <f>K5</f>
        <v>janeiro - junho</v>
      </c>
      <c r="W5" s="467"/>
      <c r="Y5" s="495" t="s">
        <v>87</v>
      </c>
      <c r="Z5" s="496"/>
    </row>
    <row r="6" spans="1:26" ht="21.75" customHeight="1" thickBot="1" x14ac:dyDescent="0.3">
      <c r="A6" s="491"/>
      <c r="B6" s="492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97"/>
      <c r="R6" s="501"/>
      <c r="S6" s="497"/>
      <c r="T6" s="501"/>
      <c r="U6" s="497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36">
        <v>5076898.3130000001</v>
      </c>
      <c r="J7" s="15">
        <v>5333760.4810000006</v>
      </c>
      <c r="K7" s="14">
        <v>2212505.0730000003</v>
      </c>
      <c r="L7" s="160">
        <v>3324078.7349999999</v>
      </c>
      <c r="N7" s="134">
        <f t="shared" ref="N7:R7" si="0">C7/C45</f>
        <v>0.18412008414855971</v>
      </c>
      <c r="O7" s="393">
        <f t="shared" si="0"/>
        <v>0.2069275267197703</v>
      </c>
      <c r="P7" s="394">
        <f t="shared" si="0"/>
        <v>0.19266235803865228</v>
      </c>
      <c r="Q7" s="394">
        <f t="shared" si="0"/>
        <v>0.17896830676423997</v>
      </c>
      <c r="R7" s="394">
        <f t="shared" si="0"/>
        <v>0.18994803545355138</v>
      </c>
      <c r="S7" s="395">
        <f>H7/H45</f>
        <v>0.1968392701277068</v>
      </c>
      <c r="T7" s="395">
        <f>I7/I45</f>
        <v>0.18685839688895603</v>
      </c>
      <c r="U7" s="27">
        <f>J7/J45</f>
        <v>0.18995653845641727</v>
      </c>
      <c r="V7" s="134">
        <f>K7/K45</f>
        <v>0.17806680436910358</v>
      </c>
      <c r="W7" s="22">
        <f>L7/L45</f>
        <v>0.18960823110795214</v>
      </c>
      <c r="Y7" s="102">
        <f>(L7-K7)/K7</f>
        <v>0.50240502296014367</v>
      </c>
      <c r="Z7" s="101">
        <f>(W7-V7)*100</f>
        <v>1.1541426738848559</v>
      </c>
    </row>
    <row r="8" spans="1:26" ht="20.100000000000001" customHeight="1" x14ac:dyDescent="0.25">
      <c r="A8" s="24"/>
      <c r="B8" t="s">
        <v>85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35">
        <v>464631.89800000016</v>
      </c>
      <c r="J8" s="12">
        <v>485732.14300000004</v>
      </c>
      <c r="K8" s="11">
        <v>218691.97800000003</v>
      </c>
      <c r="L8" s="161">
        <v>279050.85399999993</v>
      </c>
      <c r="N8" s="77">
        <f t="shared" ref="N8:T8" si="1">C8/C7</f>
        <v>2.293406085322805E-2</v>
      </c>
      <c r="O8" s="396">
        <f t="shared" si="1"/>
        <v>1.8106068468575327E-2</v>
      </c>
      <c r="P8" s="397">
        <f t="shared" si="1"/>
        <v>4.6660564138229423E-2</v>
      </c>
      <c r="Q8" s="397">
        <f t="shared" si="1"/>
        <v>4.036214335563823E-2</v>
      </c>
      <c r="R8" s="397">
        <f t="shared" si="1"/>
        <v>4.3930720326371457E-2</v>
      </c>
      <c r="S8" s="398">
        <f t="shared" si="1"/>
        <v>0.11213872532249997</v>
      </c>
      <c r="T8" s="398">
        <f t="shared" si="1"/>
        <v>9.1518850556895168E-2</v>
      </c>
      <c r="U8" s="172">
        <f>J8/J7</f>
        <v>9.1067483200695298E-2</v>
      </c>
      <c r="V8" s="77">
        <f>K8/K7</f>
        <v>9.8843605227747197E-2</v>
      </c>
      <c r="W8" s="19">
        <f>L8/L7</f>
        <v>8.3948328618636034E-2</v>
      </c>
      <c r="Y8" s="107">
        <f t="shared" ref="Y8:Y47" si="2">(L8-K8)/K8</f>
        <v>0.27599949733867191</v>
      </c>
      <c r="Z8" s="104">
        <f t="shared" ref="Z8:Z47" si="3">(W8-V8)*100</f>
        <v>-1.4895276609111163</v>
      </c>
    </row>
    <row r="9" spans="1:26" ht="20.100000000000001" customHeight="1" thickBot="1" x14ac:dyDescent="0.3">
      <c r="A9" s="24"/>
      <c r="B9" t="s">
        <v>86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35">
        <v>4612266.415</v>
      </c>
      <c r="J9" s="12">
        <v>4848028.3380000005</v>
      </c>
      <c r="K9" s="11">
        <v>1993813.0950000002</v>
      </c>
      <c r="L9" s="161">
        <v>3045027.8810000001</v>
      </c>
      <c r="N9" s="77">
        <f t="shared" ref="N9:T9" si="4">C9/C7</f>
        <v>0.97706593914677198</v>
      </c>
      <c r="O9" s="396">
        <f t="shared" si="4"/>
        <v>0.98189393153142468</v>
      </c>
      <c r="P9" s="397">
        <f t="shared" si="4"/>
        <v>0.95333943586177061</v>
      </c>
      <c r="Q9" s="397">
        <f t="shared" si="4"/>
        <v>0.95963785664436174</v>
      </c>
      <c r="R9" s="397">
        <f t="shared" si="4"/>
        <v>0.95606927967362854</v>
      </c>
      <c r="S9" s="398">
        <f t="shared" si="4"/>
        <v>0.88786127467749998</v>
      </c>
      <c r="T9" s="398">
        <f t="shared" si="4"/>
        <v>0.90848114944310487</v>
      </c>
      <c r="U9" s="172">
        <f>J9/J7</f>
        <v>0.90893251679930465</v>
      </c>
      <c r="V9" s="77">
        <f>K9/K7</f>
        <v>0.90115639477225273</v>
      </c>
      <c r="W9" s="19">
        <f>L9/L7</f>
        <v>0.91605167138136401</v>
      </c>
      <c r="Y9" s="105">
        <f t="shared" si="2"/>
        <v>0.52723837988434907</v>
      </c>
      <c r="Z9" s="104">
        <f t="shared" si="3"/>
        <v>1.4895276609111274</v>
      </c>
    </row>
    <row r="10" spans="1:26" ht="20.100000000000001" customHeight="1" thickBot="1" x14ac:dyDescent="0.3">
      <c r="A10" s="5" t="s">
        <v>17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36">
        <v>252200.84399999992</v>
      </c>
      <c r="J10" s="15">
        <v>234928.67299999995</v>
      </c>
      <c r="K10" s="14">
        <v>111602.16600000001</v>
      </c>
      <c r="L10" s="160">
        <v>103359.75800000002</v>
      </c>
      <c r="N10" s="134">
        <f t="shared" ref="N10:R10" si="5">C10/C45</f>
        <v>1.4290210720686897E-2</v>
      </c>
      <c r="O10" s="393">
        <f t="shared" si="5"/>
        <v>1.7216363581763046E-2</v>
      </c>
      <c r="P10" s="394">
        <f t="shared" si="5"/>
        <v>1.0413937606758412E-2</v>
      </c>
      <c r="Q10" s="394">
        <f t="shared" si="5"/>
        <v>8.0685872268605307E-3</v>
      </c>
      <c r="R10" s="394">
        <f t="shared" si="5"/>
        <v>8.6533690193682476E-3</v>
      </c>
      <c r="S10" s="395">
        <f>H10/H45</f>
        <v>8.9115932813666875E-3</v>
      </c>
      <c r="T10" s="395">
        <f>I10/I45</f>
        <v>9.2824087658423954E-3</v>
      </c>
      <c r="U10" s="27">
        <f>J10/J45</f>
        <v>8.3667494380761567E-3</v>
      </c>
      <c r="V10" s="134">
        <f>K10/K45</f>
        <v>8.9819640654402334E-3</v>
      </c>
      <c r="W10" s="22">
        <f>L10/L45</f>
        <v>5.8957270403301705E-3</v>
      </c>
      <c r="Y10" s="102">
        <f t="shared" si="2"/>
        <v>-7.38552690814262E-2</v>
      </c>
      <c r="Z10" s="101">
        <f t="shared" si="3"/>
        <v>-0.30862370251100629</v>
      </c>
    </row>
    <row r="11" spans="1:26" ht="20.100000000000001" customHeight="1" x14ac:dyDescent="0.25">
      <c r="A11" s="24"/>
      <c r="B11" t="s">
        <v>85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35">
        <v>211842.1969999999</v>
      </c>
      <c r="J11" s="12">
        <v>191621.63299999997</v>
      </c>
      <c r="K11" s="11">
        <v>95878.833000000013</v>
      </c>
      <c r="L11" s="161">
        <v>75769.677000000011</v>
      </c>
      <c r="N11" s="77">
        <f t="shared" ref="N11:T11" si="6">C11/C10</f>
        <v>0.99292210479011556</v>
      </c>
      <c r="O11" s="396">
        <f t="shared" si="6"/>
        <v>0.97403272639600824</v>
      </c>
      <c r="P11" s="397">
        <f t="shared" si="6"/>
        <v>0.92148087876322216</v>
      </c>
      <c r="Q11" s="397">
        <f t="shared" si="6"/>
        <v>0.81946493990852298</v>
      </c>
      <c r="R11" s="397">
        <f t="shared" si="6"/>
        <v>0.84754160925785771</v>
      </c>
      <c r="S11" s="398">
        <f t="shared" si="6"/>
        <v>0.81909464496193174</v>
      </c>
      <c r="T11" s="398">
        <f t="shared" si="6"/>
        <v>0.83997417946785291</v>
      </c>
      <c r="U11" s="172">
        <f>J11/J10</f>
        <v>0.81565877231171358</v>
      </c>
      <c r="V11" s="77">
        <f>K11/K10</f>
        <v>0.85911265378128954</v>
      </c>
      <c r="W11" s="19">
        <f>L11/L10</f>
        <v>0.73306747680272233</v>
      </c>
      <c r="Y11" s="107">
        <f t="shared" si="2"/>
        <v>-0.20973509345905367</v>
      </c>
      <c r="Z11" s="104">
        <f t="shared" si="3"/>
        <v>-12.604517697856721</v>
      </c>
    </row>
    <row r="12" spans="1:26" ht="20.100000000000001" customHeight="1" thickBot="1" x14ac:dyDescent="0.3">
      <c r="A12" s="24"/>
      <c r="B12" t="s">
        <v>86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35">
        <v>40358.647000000012</v>
      </c>
      <c r="J12" s="12">
        <v>43307.039999999994</v>
      </c>
      <c r="K12" s="11">
        <v>15723.333000000001</v>
      </c>
      <c r="L12" s="161">
        <v>27590.081000000006</v>
      </c>
      <c r="N12" s="77">
        <f t="shared" ref="N12:T12" si="7">C12/C10</f>
        <v>7.0778952098843918E-3</v>
      </c>
      <c r="O12" s="396">
        <f t="shared" si="7"/>
        <v>2.5967273603991741E-2</v>
      </c>
      <c r="P12" s="397">
        <f t="shared" si="7"/>
        <v>7.8519121236777872E-2</v>
      </c>
      <c r="Q12" s="397">
        <f t="shared" si="7"/>
        <v>0.18053506009147707</v>
      </c>
      <c r="R12" s="397">
        <f t="shared" si="7"/>
        <v>0.15245839074214226</v>
      </c>
      <c r="S12" s="398">
        <f t="shared" si="7"/>
        <v>0.18090535503806823</v>
      </c>
      <c r="T12" s="398">
        <f t="shared" si="7"/>
        <v>0.16002582053214709</v>
      </c>
      <c r="U12" s="172">
        <f>J12/J10</f>
        <v>0.18434122768828648</v>
      </c>
      <c r="V12" s="77">
        <f>K12/K10</f>
        <v>0.14088734621871046</v>
      </c>
      <c r="W12" s="19">
        <f>L12/L10</f>
        <v>0.26693252319727762</v>
      </c>
      <c r="Y12" s="105">
        <f t="shared" si="2"/>
        <v>0.75472216991143071</v>
      </c>
      <c r="Z12" s="104">
        <f t="shared" si="3"/>
        <v>12.604517697856716</v>
      </c>
    </row>
    <row r="13" spans="1:26" ht="20.100000000000001" customHeight="1" thickBot="1" x14ac:dyDescent="0.3">
      <c r="A13" s="5" t="s">
        <v>14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36">
        <v>4515500.6110000024</v>
      </c>
      <c r="J13" s="15">
        <v>4800315.1920000035</v>
      </c>
      <c r="K13" s="14">
        <v>2122959.7679999992</v>
      </c>
      <c r="L13" s="160">
        <v>3296269.172999999</v>
      </c>
      <c r="N13" s="134">
        <f t="shared" ref="N13:R13" si="8">C13/C45</f>
        <v>0.13577303696825851</v>
      </c>
      <c r="O13" s="393">
        <f t="shared" si="8"/>
        <v>0.15806028356711749</v>
      </c>
      <c r="P13" s="394">
        <f t="shared" si="8"/>
        <v>0.14125859793804491</v>
      </c>
      <c r="Q13" s="394">
        <f t="shared" si="8"/>
        <v>0.1340734657339317</v>
      </c>
      <c r="R13" s="394">
        <f t="shared" si="8"/>
        <v>0.14721692868175962</v>
      </c>
      <c r="S13" s="395">
        <f>H13/H45</f>
        <v>0.16402748260307437</v>
      </c>
      <c r="T13" s="395">
        <f>I13/I45</f>
        <v>0.16619580564810926</v>
      </c>
      <c r="U13" s="27">
        <f>J13/J45</f>
        <v>0.170958418665458</v>
      </c>
      <c r="V13" s="134">
        <f>K13/K45</f>
        <v>0.17086002030239561</v>
      </c>
      <c r="W13" s="22">
        <f>L13/L45</f>
        <v>0.18802195043319336</v>
      </c>
      <c r="Y13" s="102">
        <f t="shared" si="2"/>
        <v>0.55267623187478143</v>
      </c>
      <c r="Z13" s="101">
        <f t="shared" si="3"/>
        <v>1.7161930130797753</v>
      </c>
    </row>
    <row r="14" spans="1:26" ht="20.100000000000001" customHeight="1" x14ac:dyDescent="0.25">
      <c r="A14" s="24"/>
      <c r="B14" t="s">
        <v>85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35">
        <v>157653.66599999991</v>
      </c>
      <c r="J14" s="12">
        <v>146763.62099999996</v>
      </c>
      <c r="K14" s="11">
        <v>69636.972000000009</v>
      </c>
      <c r="L14" s="161">
        <v>56390.269</v>
      </c>
      <c r="N14" s="77">
        <f t="shared" ref="N14:T14" si="9">C14/C13</f>
        <v>0.22792119584810214</v>
      </c>
      <c r="O14" s="396">
        <f t="shared" si="9"/>
        <v>0.14654980279106813</v>
      </c>
      <c r="P14" s="397">
        <f t="shared" si="9"/>
        <v>0.12318661937057376</v>
      </c>
      <c r="Q14" s="397">
        <f t="shared" si="9"/>
        <v>5.1623546897581328E-2</v>
      </c>
      <c r="R14" s="397">
        <f t="shared" si="9"/>
        <v>3.6100211403628839E-2</v>
      </c>
      <c r="S14" s="398">
        <f t="shared" si="9"/>
        <v>3.4982204459373487E-2</v>
      </c>
      <c r="T14" s="398">
        <f t="shared" si="9"/>
        <v>3.4913884324574575E-2</v>
      </c>
      <c r="U14" s="172">
        <f>J14/J13</f>
        <v>3.0573746749919636E-2</v>
      </c>
      <c r="V14" s="77">
        <f>K14/K13</f>
        <v>3.2801833105675714E-2</v>
      </c>
      <c r="W14" s="19">
        <f>L14/L13</f>
        <v>1.7107301024411825E-2</v>
      </c>
      <c r="Y14" s="107">
        <f t="shared" si="2"/>
        <v>-0.19022514362054696</v>
      </c>
      <c r="Z14" s="104">
        <f t="shared" si="3"/>
        <v>-1.5694532081263888</v>
      </c>
    </row>
    <row r="15" spans="1:26" ht="20.100000000000001" customHeight="1" thickBot="1" x14ac:dyDescent="0.3">
      <c r="A15" s="24"/>
      <c r="B15" t="s">
        <v>86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35">
        <v>4357846.9450000022</v>
      </c>
      <c r="J15" s="12">
        <v>4653551.5710000033</v>
      </c>
      <c r="K15" s="11">
        <v>2053322.7959999994</v>
      </c>
      <c r="L15" s="161">
        <v>3239878.9039999992</v>
      </c>
      <c r="N15" s="77">
        <f t="shared" ref="N15:T15" si="10">C15/C13</f>
        <v>0.77207880415189789</v>
      </c>
      <c r="O15" s="396">
        <f t="shared" si="10"/>
        <v>0.85345019720893189</v>
      </c>
      <c r="P15" s="397">
        <f t="shared" si="10"/>
        <v>0.87681338062942626</v>
      </c>
      <c r="Q15" s="397">
        <f t="shared" si="10"/>
        <v>0.94837645310241869</v>
      </c>
      <c r="R15" s="397">
        <f t="shared" si="10"/>
        <v>0.96389978859637115</v>
      </c>
      <c r="S15" s="398">
        <f t="shared" si="10"/>
        <v>0.9650177955406265</v>
      </c>
      <c r="T15" s="398">
        <f t="shared" si="10"/>
        <v>0.96508611567542535</v>
      </c>
      <c r="U15" s="172">
        <f>J15/J13</f>
        <v>0.96942625325008025</v>
      </c>
      <c r="V15" s="77">
        <f>K15/K13</f>
        <v>0.96719816689432436</v>
      </c>
      <c r="W15" s="19">
        <f>L15/L13</f>
        <v>0.98289269897558817</v>
      </c>
      <c r="Y15" s="105">
        <f t="shared" si="2"/>
        <v>0.57787119994551506</v>
      </c>
      <c r="Z15" s="104">
        <f t="shared" si="3"/>
        <v>1.5694532081263812</v>
      </c>
    </row>
    <row r="16" spans="1:26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36"/>
      <c r="J16" s="15"/>
      <c r="K16" s="14"/>
      <c r="L16" s="160"/>
      <c r="N16" s="134">
        <f t="shared" ref="N16:R16" si="11">C16/C45</f>
        <v>1.5534684966832554E-3</v>
      </c>
      <c r="O16" s="393">
        <f t="shared" si="11"/>
        <v>1.6703646316694031E-3</v>
      </c>
      <c r="P16" s="394">
        <f t="shared" si="11"/>
        <v>4.2403347792255835E-3</v>
      </c>
      <c r="Q16" s="394">
        <f t="shared" si="11"/>
        <v>3.3804376581696985E-3</v>
      </c>
      <c r="R16" s="394">
        <f t="shared" si="11"/>
        <v>1.2949295174688701E-3</v>
      </c>
      <c r="S16" s="395">
        <f>H16/H45</f>
        <v>0</v>
      </c>
      <c r="T16" s="395">
        <f>I16/I45</f>
        <v>0</v>
      </c>
      <c r="U16" s="27">
        <f>J16/J45</f>
        <v>0</v>
      </c>
      <c r="V16" s="134">
        <f>K16/K45</f>
        <v>0</v>
      </c>
      <c r="W16" s="22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85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35"/>
      <c r="J17" s="12"/>
      <c r="K17" s="11"/>
      <c r="L17" s="161"/>
      <c r="N17" s="77">
        <f>C17/C16</f>
        <v>1</v>
      </c>
      <c r="O17" s="396">
        <f>D17/D16</f>
        <v>1</v>
      </c>
      <c r="P17" s="397">
        <f>E17/E16</f>
        <v>1</v>
      </c>
      <c r="Q17" s="397">
        <f>F17/F16</f>
        <v>1</v>
      </c>
      <c r="R17" s="397">
        <f t="shared" ref="R17" si="12">G17/G16</f>
        <v>1</v>
      </c>
      <c r="S17" s="398"/>
      <c r="T17" s="398"/>
      <c r="U17" s="172"/>
      <c r="V17" s="77"/>
      <c r="W17" s="19"/>
      <c r="Y17" s="154"/>
      <c r="Z17" s="104">
        <f t="shared" si="3"/>
        <v>0</v>
      </c>
    </row>
    <row r="18" spans="1:26" ht="20.100000000000001" customHeight="1" thickBot="1" x14ac:dyDescent="0.3">
      <c r="A18" s="5" t="s">
        <v>15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36">
        <v>25769.706999999999</v>
      </c>
      <c r="J18" s="15">
        <v>24313.74</v>
      </c>
      <c r="K18" s="14">
        <v>11449.074000000002</v>
      </c>
      <c r="L18" s="160">
        <v>11137.002</v>
      </c>
      <c r="N18" s="134">
        <f t="shared" ref="N18:R18" si="13">C18/C45</f>
        <v>8.4815808726959347E-4</v>
      </c>
      <c r="O18" s="393">
        <f t="shared" si="13"/>
        <v>4.5597727628418622E-4</v>
      </c>
      <c r="P18" s="394">
        <f t="shared" si="13"/>
        <v>3.4600145289609587E-4</v>
      </c>
      <c r="Q18" s="394">
        <f t="shared" si="13"/>
        <v>5.8137971307345828E-4</v>
      </c>
      <c r="R18" s="394">
        <f t="shared" si="13"/>
        <v>2.518322771285747E-3</v>
      </c>
      <c r="S18" s="395">
        <f>H18/H45</f>
        <v>1.2187400833648878E-3</v>
      </c>
      <c r="T18" s="395">
        <f>I18/I45</f>
        <v>9.4847007787963707E-4</v>
      </c>
      <c r="U18" s="27">
        <f>J18/J45</f>
        <v>8.6590950301979465E-4</v>
      </c>
      <c r="V18" s="134">
        <f>K18/K45</f>
        <v>9.2144422403563466E-4</v>
      </c>
      <c r="W18" s="22">
        <f>L18/L45</f>
        <v>6.3526390841212282E-4</v>
      </c>
      <c r="Y18" s="102">
        <f t="shared" si="2"/>
        <v>-2.7257400904213028E-2</v>
      </c>
      <c r="Z18" s="101">
        <f t="shared" si="3"/>
        <v>-2.8618031562351185E-2</v>
      </c>
    </row>
    <row r="19" spans="1:26" ht="20.100000000000001" customHeight="1" x14ac:dyDescent="0.25">
      <c r="A19" s="24"/>
      <c r="B19" t="s">
        <v>85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35">
        <v>23893.972999999998</v>
      </c>
      <c r="J19" s="12">
        <v>21697.266000000003</v>
      </c>
      <c r="K19" s="11">
        <v>10490.217000000002</v>
      </c>
      <c r="L19" s="161">
        <v>10524.509</v>
      </c>
      <c r="N19" s="77">
        <f t="shared" ref="N19:T19" si="14">C19/C18</f>
        <v>0.98619575253924285</v>
      </c>
      <c r="O19" s="396">
        <f t="shared" si="14"/>
        <v>0.90778120794743922</v>
      </c>
      <c r="P19" s="397">
        <f t="shared" si="14"/>
        <v>0.66162269785963168</v>
      </c>
      <c r="Q19" s="397">
        <f t="shared" si="14"/>
        <v>0.79769728462988432</v>
      </c>
      <c r="R19" s="397">
        <f t="shared" si="14"/>
        <v>0.53031784841075791</v>
      </c>
      <c r="S19" s="398">
        <f t="shared" si="14"/>
        <v>0.83531330072210574</v>
      </c>
      <c r="T19" s="398">
        <f t="shared" si="14"/>
        <v>0.92721166755989892</v>
      </c>
      <c r="U19" s="172">
        <f>J19/J18</f>
        <v>0.89238702067226194</v>
      </c>
      <c r="V19" s="77">
        <f>K19/K18</f>
        <v>0.91625025744440125</v>
      </c>
      <c r="W19" s="19">
        <f>L19/L18</f>
        <v>0.9450037810893811</v>
      </c>
      <c r="Y19" s="107">
        <f t="shared" si="2"/>
        <v>3.2689504897751528E-3</v>
      </c>
      <c r="Z19" s="104">
        <f t="shared" si="3"/>
        <v>2.875352364497985</v>
      </c>
    </row>
    <row r="20" spans="1:26" ht="20.100000000000001" customHeight="1" thickBot="1" x14ac:dyDescent="0.3">
      <c r="A20" s="24"/>
      <c r="B20" t="s">
        <v>86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35">
        <v>1875.7340000000002</v>
      </c>
      <c r="J20" s="12">
        <v>2616.4739999999997</v>
      </c>
      <c r="K20" s="11">
        <v>958.85699999999986</v>
      </c>
      <c r="L20" s="161">
        <v>612.49300000000005</v>
      </c>
      <c r="N20" s="77">
        <f t="shared" ref="N20:T20" si="15">C20/C18</f>
        <v>1.3804247460757157E-2</v>
      </c>
      <c r="O20" s="396">
        <f t="shared" si="15"/>
        <v>9.2218792052560755E-2</v>
      </c>
      <c r="P20" s="397">
        <f t="shared" si="15"/>
        <v>0.33837730214036832</v>
      </c>
      <c r="Q20" s="397">
        <f t="shared" si="15"/>
        <v>0.20230271537011565</v>
      </c>
      <c r="R20" s="397">
        <f t="shared" si="15"/>
        <v>0.46968215158924204</v>
      </c>
      <c r="S20" s="398">
        <f t="shared" si="15"/>
        <v>0.16468669927789426</v>
      </c>
      <c r="T20" s="398">
        <f t="shared" si="15"/>
        <v>7.2788332440101092E-2</v>
      </c>
      <c r="U20" s="172">
        <f>J20/J18</f>
        <v>0.10761297932773813</v>
      </c>
      <c r="V20" s="77">
        <f>K20/K18</f>
        <v>8.3749742555598791E-2</v>
      </c>
      <c r="W20" s="19">
        <f>L20/L18</f>
        <v>5.4996218910618858E-2</v>
      </c>
      <c r="Y20" s="105">
        <f t="shared" si="2"/>
        <v>-0.36122591794188275</v>
      </c>
      <c r="Z20" s="104">
        <f t="shared" si="3"/>
        <v>-2.8753523644979935</v>
      </c>
    </row>
    <row r="21" spans="1:26" ht="20.100000000000001" customHeight="1" thickBot="1" x14ac:dyDescent="0.3">
      <c r="A21" s="5" t="s">
        <v>18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36">
        <v>45027.416000000005</v>
      </c>
      <c r="J21" s="15">
        <v>49173.339</v>
      </c>
      <c r="K21" s="14">
        <v>21640.11</v>
      </c>
      <c r="L21" s="160">
        <v>34117.116999999998</v>
      </c>
      <c r="N21" s="134">
        <f t="shared" ref="N21:R21" si="16">C21/C45</f>
        <v>8.2168741012304477E-4</v>
      </c>
      <c r="O21" s="393">
        <f t="shared" si="16"/>
        <v>1.6285676170301972E-3</v>
      </c>
      <c r="P21" s="394">
        <f t="shared" si="16"/>
        <v>3.4087946025840058E-3</v>
      </c>
      <c r="Q21" s="394">
        <f t="shared" si="16"/>
        <v>2.3036604678499891E-3</v>
      </c>
      <c r="R21" s="394">
        <f t="shared" si="16"/>
        <v>1.5692638118025319E-3</v>
      </c>
      <c r="S21" s="395">
        <f>H21/H45</f>
        <v>1.550550800680723E-3</v>
      </c>
      <c r="T21" s="395">
        <f>I21/I45</f>
        <v>1.6572620232057284E-3</v>
      </c>
      <c r="U21" s="27">
        <f>J21/J45</f>
        <v>1.7512592277170802E-3</v>
      </c>
      <c r="V21" s="134">
        <f>K21/K45</f>
        <v>1.741639050197053E-3</v>
      </c>
      <c r="W21" s="22">
        <f>L21/L45</f>
        <v>1.9460688872259947E-3</v>
      </c>
      <c r="Y21" s="102">
        <f t="shared" si="2"/>
        <v>0.57656855718385891</v>
      </c>
      <c r="Z21" s="101">
        <f t="shared" si="3"/>
        <v>2.0442983702894171E-2</v>
      </c>
    </row>
    <row r="22" spans="1:26" ht="20.100000000000001" customHeight="1" x14ac:dyDescent="0.25">
      <c r="A22" s="24"/>
      <c r="B22" t="s">
        <v>85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35">
        <v>9299.996000000001</v>
      </c>
      <c r="J22" s="12">
        <v>12981.142</v>
      </c>
      <c r="K22" s="11">
        <v>7377.2919999999995</v>
      </c>
      <c r="L22" s="161">
        <v>9621.4180000000015</v>
      </c>
      <c r="N22" s="77">
        <f t="shared" ref="N22:T22" si="17">C22/C21</f>
        <v>0.3392108272969882</v>
      </c>
      <c r="O22" s="396">
        <f t="shared" si="17"/>
        <v>0.14173315602836881</v>
      </c>
      <c r="P22" s="397">
        <f t="shared" si="17"/>
        <v>0.11222376039529926</v>
      </c>
      <c r="Q22" s="397">
        <f t="shared" si="17"/>
        <v>7.8454061559824109E-2</v>
      </c>
      <c r="R22" s="397">
        <f t="shared" si="17"/>
        <v>0.19964330301408953</v>
      </c>
      <c r="S22" s="398">
        <f t="shared" si="17"/>
        <v>0.24230107290636788</v>
      </c>
      <c r="T22" s="398">
        <f t="shared" si="17"/>
        <v>0.2065407439769584</v>
      </c>
      <c r="U22" s="172">
        <f>J22/J21</f>
        <v>0.26398740179103963</v>
      </c>
      <c r="V22" s="77">
        <f>K22/K21</f>
        <v>0.34090824861795987</v>
      </c>
      <c r="W22" s="19">
        <f>L22/L21</f>
        <v>0.2820114606987455</v>
      </c>
      <c r="Y22" s="107">
        <f t="shared" si="2"/>
        <v>0.30419373396091715</v>
      </c>
      <c r="Z22" s="104">
        <f t="shared" si="3"/>
        <v>-5.8896787919214377</v>
      </c>
    </row>
    <row r="23" spans="1:26" ht="20.100000000000001" customHeight="1" thickBot="1" x14ac:dyDescent="0.3">
      <c r="A23" s="24"/>
      <c r="B23" t="s">
        <v>86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35">
        <v>35727.420000000006</v>
      </c>
      <c r="J23" s="12">
        <v>36192.197</v>
      </c>
      <c r="K23" s="11">
        <v>14262.818000000003</v>
      </c>
      <c r="L23" s="161">
        <v>24495.698999999997</v>
      </c>
      <c r="N23" s="77">
        <f t="shared" ref="N23:T23" si="18">C23/C21</f>
        <v>0.66078917270301185</v>
      </c>
      <c r="O23" s="396">
        <f t="shared" si="18"/>
        <v>0.85826684397163122</v>
      </c>
      <c r="P23" s="397">
        <f t="shared" si="18"/>
        <v>0.88777623960470076</v>
      </c>
      <c r="Q23" s="397">
        <f t="shared" si="18"/>
        <v>0.92154593844017585</v>
      </c>
      <c r="R23" s="397">
        <f t="shared" si="18"/>
        <v>0.8003566969859105</v>
      </c>
      <c r="S23" s="398">
        <f t="shared" si="18"/>
        <v>0.75769892709363218</v>
      </c>
      <c r="T23" s="398">
        <f t="shared" si="18"/>
        <v>0.79345925602304168</v>
      </c>
      <c r="U23" s="172">
        <f>J23/J21</f>
        <v>0.73601259820896037</v>
      </c>
      <c r="V23" s="77">
        <f>K23/K21</f>
        <v>0.65909175138204024</v>
      </c>
      <c r="W23" s="19">
        <f>L23/L21</f>
        <v>0.7179885393012545</v>
      </c>
      <c r="Y23" s="105">
        <f t="shared" si="2"/>
        <v>0.71745155831056606</v>
      </c>
      <c r="Z23" s="104">
        <f t="shared" si="3"/>
        <v>5.8896787919214262</v>
      </c>
    </row>
    <row r="24" spans="1:26" ht="20.100000000000001" customHeight="1" thickBot="1" x14ac:dyDescent="0.3">
      <c r="A24" s="5" t="s">
        <v>19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36">
        <v>1651573.7279999997</v>
      </c>
      <c r="J24" s="15">
        <v>1595487.4989999996</v>
      </c>
      <c r="K24" s="14">
        <v>710043.40899999999</v>
      </c>
      <c r="L24" s="160">
        <v>807614.18299999996</v>
      </c>
      <c r="N24" s="134">
        <f t="shared" ref="N24:R24" si="19">C24/C45</f>
        <v>0.10318943465995283</v>
      </c>
      <c r="O24" s="393">
        <f t="shared" si="19"/>
        <v>5.7698613060996787E-2</v>
      </c>
      <c r="P24" s="394">
        <f t="shared" si="19"/>
        <v>6.8165041831902889E-2</v>
      </c>
      <c r="Q24" s="394">
        <f t="shared" si="19"/>
        <v>6.4849235791783547E-2</v>
      </c>
      <c r="R24" s="394">
        <f t="shared" si="19"/>
        <v>6.6604907398881558E-2</v>
      </c>
      <c r="S24" s="395">
        <f>H24/H45</f>
        <v>5.9788839157025903E-2</v>
      </c>
      <c r="T24" s="395">
        <f>I24/I45</f>
        <v>6.0787197247532627E-2</v>
      </c>
      <c r="U24" s="27">
        <f>J24/J45</f>
        <v>5.6821689601574445E-2</v>
      </c>
      <c r="V24" s="134">
        <f>K24/K45</f>
        <v>5.7145704363306724E-2</v>
      </c>
      <c r="W24" s="22">
        <f>L24/L45</f>
        <v>4.6066988439226589E-2</v>
      </c>
      <c r="Y24" s="102">
        <f t="shared" si="2"/>
        <v>0.13741522386274271</v>
      </c>
      <c r="Z24" s="101">
        <f t="shared" si="3"/>
        <v>-1.1078715924080136</v>
      </c>
    </row>
    <row r="25" spans="1:26" ht="20.100000000000001" customHeight="1" x14ac:dyDescent="0.25">
      <c r="A25" s="24"/>
      <c r="B25" t="s">
        <v>85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35">
        <v>595171.2969999999</v>
      </c>
      <c r="J25" s="12">
        <v>437434.57399999979</v>
      </c>
      <c r="K25" s="11">
        <v>214920.03600000002</v>
      </c>
      <c r="L25" s="161">
        <v>129256.66700000002</v>
      </c>
      <c r="N25" s="77">
        <f t="shared" ref="N25:T25" si="20">C25/C24</f>
        <v>0.25837842760756219</v>
      </c>
      <c r="O25" s="396">
        <f t="shared" si="20"/>
        <v>0.13908213584859863</v>
      </c>
      <c r="P25" s="397">
        <f t="shared" si="20"/>
        <v>0.48346467435931773</v>
      </c>
      <c r="Q25" s="397">
        <f t="shared" si="20"/>
        <v>0.48237786773272873</v>
      </c>
      <c r="R25" s="397">
        <f t="shared" si="20"/>
        <v>0.46060554617569027</v>
      </c>
      <c r="S25" s="398">
        <f t="shared" si="20"/>
        <v>0.45432884975518217</v>
      </c>
      <c r="T25" s="398">
        <f t="shared" si="20"/>
        <v>0.360366168890766</v>
      </c>
      <c r="U25" s="172">
        <f>J25/J24</f>
        <v>0.27416985358654938</v>
      </c>
      <c r="V25" s="77">
        <f>K25/K24</f>
        <v>0.3026857700188863</v>
      </c>
      <c r="W25" s="19">
        <f>L25/L24</f>
        <v>0.16004754463307885</v>
      </c>
      <c r="Y25" s="107">
        <f t="shared" si="2"/>
        <v>-0.39858251745314244</v>
      </c>
      <c r="Z25" s="104">
        <f t="shared" si="3"/>
        <v>-14.263822538580746</v>
      </c>
    </row>
    <row r="26" spans="1:26" ht="20.100000000000001" customHeight="1" thickBot="1" x14ac:dyDescent="0.3">
      <c r="A26" s="24"/>
      <c r="B26" t="s">
        <v>86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35">
        <v>1056402.4309999999</v>
      </c>
      <c r="J26" s="12">
        <v>1158052.9249999998</v>
      </c>
      <c r="K26" s="11">
        <v>495123.37299999996</v>
      </c>
      <c r="L26" s="161">
        <v>678357.51599999995</v>
      </c>
      <c r="N26" s="77">
        <f t="shared" ref="N26:T26" si="21">C26/C24</f>
        <v>0.74162157239243787</v>
      </c>
      <c r="O26" s="396">
        <f t="shared" si="21"/>
        <v>0.86091786415140137</v>
      </c>
      <c r="P26" s="397">
        <f t="shared" si="21"/>
        <v>0.51653532564068227</v>
      </c>
      <c r="Q26" s="397">
        <f t="shared" si="21"/>
        <v>0.51762213226727127</v>
      </c>
      <c r="R26" s="397">
        <f t="shared" si="21"/>
        <v>0.53939445382430973</v>
      </c>
      <c r="S26" s="398">
        <f t="shared" si="21"/>
        <v>0.54567115024481783</v>
      </c>
      <c r="T26" s="398">
        <f t="shared" si="21"/>
        <v>0.63963383110923411</v>
      </c>
      <c r="U26" s="172">
        <f>J26/J24</f>
        <v>0.72583014641345056</v>
      </c>
      <c r="V26" s="77">
        <f>K26/K24</f>
        <v>0.6973142299811137</v>
      </c>
      <c r="W26" s="19">
        <f>L26/L24</f>
        <v>0.83995245536692109</v>
      </c>
      <c r="Y26" s="105">
        <f t="shared" si="2"/>
        <v>0.37007774827871032</v>
      </c>
      <c r="Z26" s="104">
        <f t="shared" si="3"/>
        <v>14.26382253858074</v>
      </c>
    </row>
    <row r="27" spans="1:26" ht="20.100000000000001" customHeight="1" thickBot="1" x14ac:dyDescent="0.3">
      <c r="A27" s="5" t="s">
        <v>84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36">
        <v>518448.43800000008</v>
      </c>
      <c r="J27" s="15">
        <v>559176.25100000016</v>
      </c>
      <c r="K27" s="14">
        <v>257407.70200000008</v>
      </c>
      <c r="L27" s="160">
        <v>366669.16400000011</v>
      </c>
      <c r="N27" s="134">
        <f t="shared" ref="N27:R27" si="22">C27/C45</f>
        <v>4.5645080221031718E-3</v>
      </c>
      <c r="O27" s="393">
        <f t="shared" si="22"/>
        <v>5.9871516410128769E-3</v>
      </c>
      <c r="P27" s="394">
        <f t="shared" si="22"/>
        <v>1.805438681274622E-2</v>
      </c>
      <c r="Q27" s="394">
        <f t="shared" si="22"/>
        <v>1.7567950845765463E-2</v>
      </c>
      <c r="R27" s="394">
        <f t="shared" si="22"/>
        <v>2.5220731074865946E-2</v>
      </c>
      <c r="S27" s="395">
        <f>H27/H45</f>
        <v>2.2430949559490612E-2</v>
      </c>
      <c r="T27" s="395">
        <f>I27/I45</f>
        <v>1.9081816893239657E-2</v>
      </c>
      <c r="U27" s="27">
        <f>J27/J45</f>
        <v>1.9914502236343813E-2</v>
      </c>
      <c r="V27" s="134">
        <f>K27/K45</f>
        <v>2.0716683308203431E-2</v>
      </c>
      <c r="W27" s="22">
        <f>L27/L45</f>
        <v>2.0915115775039433E-2</v>
      </c>
      <c r="Y27" s="102">
        <f t="shared" si="2"/>
        <v>0.4244685032773417</v>
      </c>
      <c r="Z27" s="101">
        <f t="shared" si="3"/>
        <v>1.9843246683600227E-2</v>
      </c>
    </row>
    <row r="28" spans="1:26" ht="20.100000000000001" customHeight="1" x14ac:dyDescent="0.25">
      <c r="A28" s="24"/>
      <c r="B28" t="s">
        <v>85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35">
        <v>26081.265999999996</v>
      </c>
      <c r="J28" s="12">
        <v>20960.016</v>
      </c>
      <c r="K28" s="11">
        <v>7938.7659999999987</v>
      </c>
      <c r="L28" s="161">
        <v>18580.753999999994</v>
      </c>
      <c r="N28" s="77">
        <f t="shared" ref="N28:T28" si="23">C28/C27</f>
        <v>3.4838333319035401E-2</v>
      </c>
      <c r="O28" s="396">
        <f t="shared" si="23"/>
        <v>6.7321372591574433E-2</v>
      </c>
      <c r="P28" s="397">
        <f t="shared" si="23"/>
        <v>0.66169543393195451</v>
      </c>
      <c r="Q28" s="397">
        <f t="shared" si="23"/>
        <v>0.30912444385249427</v>
      </c>
      <c r="R28" s="397">
        <f t="shared" si="23"/>
        <v>8.8259315977539554E-2</v>
      </c>
      <c r="S28" s="398">
        <f t="shared" si="23"/>
        <v>7.0003847477876996E-2</v>
      </c>
      <c r="T28" s="398">
        <f t="shared" si="23"/>
        <v>5.0306383602220422E-2</v>
      </c>
      <c r="U28" s="172">
        <f>J28/J27</f>
        <v>3.748373784207798E-2</v>
      </c>
      <c r="V28" s="77">
        <f>K28/K27</f>
        <v>3.0841213912084092E-2</v>
      </c>
      <c r="W28" s="19">
        <f>L28/L27</f>
        <v>5.0674438497369766E-2</v>
      </c>
      <c r="Y28" s="107">
        <f t="shared" si="2"/>
        <v>1.3405090917152609</v>
      </c>
      <c r="Z28" s="104">
        <f t="shared" si="3"/>
        <v>1.9833224585285674</v>
      </c>
    </row>
    <row r="29" spans="1:26" ht="20.100000000000001" customHeight="1" thickBot="1" x14ac:dyDescent="0.3">
      <c r="A29" s="24"/>
      <c r="B29" t="s">
        <v>86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35">
        <v>492367.17200000008</v>
      </c>
      <c r="J29" s="12">
        <v>538216.23500000022</v>
      </c>
      <c r="K29" s="11">
        <v>249468.93600000007</v>
      </c>
      <c r="L29" s="161">
        <v>348088.41000000009</v>
      </c>
      <c r="N29" s="77">
        <f t="shared" ref="N29:T29" si="24">C29/C27</f>
        <v>0.96516166668096459</v>
      </c>
      <c r="O29" s="396">
        <f t="shared" si="24"/>
        <v>0.93267862740842555</v>
      </c>
      <c r="P29" s="397">
        <f t="shared" si="24"/>
        <v>0.33830456606804554</v>
      </c>
      <c r="Q29" s="397">
        <f t="shared" si="24"/>
        <v>0.69087555614750573</v>
      </c>
      <c r="R29" s="397">
        <f t="shared" si="24"/>
        <v>0.91174068402246045</v>
      </c>
      <c r="S29" s="398">
        <f t="shared" si="24"/>
        <v>0.92999615252212298</v>
      </c>
      <c r="T29" s="398">
        <f t="shared" si="24"/>
        <v>0.94969361639777961</v>
      </c>
      <c r="U29" s="172">
        <f>J29/J27</f>
        <v>0.96251626215792208</v>
      </c>
      <c r="V29" s="77">
        <f>K29/K27</f>
        <v>0.96915878608791584</v>
      </c>
      <c r="W29" s="19">
        <f>L29/L27</f>
        <v>0.94932556150263014</v>
      </c>
      <c r="Y29" s="105">
        <f t="shared" si="2"/>
        <v>0.39531765189394158</v>
      </c>
      <c r="Z29" s="104">
        <f t="shared" si="3"/>
        <v>-1.9833224585285691</v>
      </c>
    </row>
    <row r="30" spans="1:26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36">
        <v>1213280.209</v>
      </c>
      <c r="J30" s="15">
        <v>981638.34900000039</v>
      </c>
      <c r="K30" s="14">
        <v>533112.29999999993</v>
      </c>
      <c r="L30" s="160">
        <v>504784.49199999997</v>
      </c>
      <c r="N30" s="134">
        <f t="shared" ref="N30:R30" si="25">C30/C45</f>
        <v>3.5685801207094206E-2</v>
      </c>
      <c r="O30" s="393">
        <f t="shared" si="25"/>
        <v>3.5019004286828873E-2</v>
      </c>
      <c r="P30" s="394">
        <f t="shared" si="25"/>
        <v>3.5143482961882661E-2</v>
      </c>
      <c r="Q30" s="394">
        <f t="shared" si="25"/>
        <v>2.581667722464152E-2</v>
      </c>
      <c r="R30" s="394">
        <f t="shared" si="25"/>
        <v>1.5882729785757846E-2</v>
      </c>
      <c r="S30" s="395">
        <f>H30/H45</f>
        <v>3.7729444925070341E-2</v>
      </c>
      <c r="T30" s="395">
        <f>I30/I45</f>
        <v>4.4655531951529458E-2</v>
      </c>
      <c r="U30" s="27">
        <f>J30/J45</f>
        <v>3.4960066815214852E-2</v>
      </c>
      <c r="V30" s="134">
        <f>K30/K45</f>
        <v>4.2905937161149654E-2</v>
      </c>
      <c r="W30" s="22">
        <f>L30/L45</f>
        <v>2.8793329595680053E-2</v>
      </c>
      <c r="Y30" s="102">
        <f t="shared" si="2"/>
        <v>-5.3136661825285147E-2</v>
      </c>
      <c r="Z30" s="101">
        <f t="shared" si="3"/>
        <v>-1.4112607565469601</v>
      </c>
    </row>
    <row r="31" spans="1:26" ht="20.100000000000001" customHeight="1" x14ac:dyDescent="0.25">
      <c r="A31" s="24"/>
      <c r="B31" t="s">
        <v>85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35">
        <v>898906.14999999991</v>
      </c>
      <c r="J31" s="12">
        <v>661200.61100000038</v>
      </c>
      <c r="K31" s="11">
        <v>347959.24099999992</v>
      </c>
      <c r="L31" s="161">
        <v>390063.50300000003</v>
      </c>
      <c r="N31" s="77">
        <f t="shared" ref="N31:T31" si="26">C31/C30</f>
        <v>0.77133276200905709</v>
      </c>
      <c r="O31" s="396">
        <f t="shared" si="26"/>
        <v>0.85795902549234038</v>
      </c>
      <c r="P31" s="397">
        <f t="shared" si="26"/>
        <v>0.8239374913013563</v>
      </c>
      <c r="Q31" s="397">
        <f t="shared" si="26"/>
        <v>0.71194284816146058</v>
      </c>
      <c r="R31" s="397">
        <f t="shared" si="26"/>
        <v>0.84382511119099479</v>
      </c>
      <c r="S31" s="398">
        <f t="shared" si="26"/>
        <v>0.70465818319719253</v>
      </c>
      <c r="T31" s="398">
        <f t="shared" si="26"/>
        <v>0.74088915596908078</v>
      </c>
      <c r="U31" s="172">
        <f>J31/J30</f>
        <v>0.67356843961278468</v>
      </c>
      <c r="V31" s="77">
        <f>K31/K30</f>
        <v>0.65269407777685862</v>
      </c>
      <c r="W31" s="19">
        <f>L31/L30</f>
        <v>0.77273273878627802</v>
      </c>
      <c r="Y31" s="107">
        <f t="shared" si="2"/>
        <v>0.12100343097368726</v>
      </c>
      <c r="Z31" s="104">
        <f t="shared" si="3"/>
        <v>12.00386610094194</v>
      </c>
    </row>
    <row r="32" spans="1:26" ht="20.100000000000001" customHeight="1" thickBot="1" x14ac:dyDescent="0.3">
      <c r="A32" s="24"/>
      <c r="B32" t="s">
        <v>86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35">
        <v>314374.05900000007</v>
      </c>
      <c r="J32" s="12">
        <v>320437.73800000007</v>
      </c>
      <c r="K32" s="11">
        <v>185153.05900000001</v>
      </c>
      <c r="L32" s="161">
        <v>114720.98899999997</v>
      </c>
      <c r="N32" s="77">
        <f t="shared" ref="N32:T32" si="27">C32/C30</f>
        <v>0.22866723799094293</v>
      </c>
      <c r="O32" s="396">
        <f t="shared" si="27"/>
        <v>0.14204097450765965</v>
      </c>
      <c r="P32" s="397">
        <f t="shared" si="27"/>
        <v>0.1760625086986437</v>
      </c>
      <c r="Q32" s="397">
        <f t="shared" si="27"/>
        <v>0.28805715183853942</v>
      </c>
      <c r="R32" s="397">
        <f t="shared" si="27"/>
        <v>0.15617488880900524</v>
      </c>
      <c r="S32" s="398">
        <f t="shared" si="27"/>
        <v>0.29534181680280747</v>
      </c>
      <c r="T32" s="398">
        <f t="shared" si="27"/>
        <v>0.25911084403091922</v>
      </c>
      <c r="U32" s="172">
        <f>J32/J30</f>
        <v>0.32643156038721544</v>
      </c>
      <c r="V32" s="77">
        <f>K32/K30</f>
        <v>0.34730592222314144</v>
      </c>
      <c r="W32" s="19">
        <f>L32/L30</f>
        <v>0.22726726121372204</v>
      </c>
      <c r="Y32" s="105">
        <f t="shared" si="2"/>
        <v>-0.38039917018060193</v>
      </c>
      <c r="Z32" s="104">
        <f t="shared" si="3"/>
        <v>-12.00386610094194</v>
      </c>
    </row>
    <row r="33" spans="1:26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36">
        <v>3058449.3369999989</v>
      </c>
      <c r="J33" s="15">
        <v>2813547.0289999992</v>
      </c>
      <c r="K33" s="14">
        <v>1311735.6730000004</v>
      </c>
      <c r="L33" s="160">
        <v>1627059.3770000008</v>
      </c>
      <c r="N33" s="134">
        <f t="shared" ref="N33:R33" si="28">C33/C45</f>
        <v>5.6585614706293738E-2</v>
      </c>
      <c r="O33" s="393">
        <f t="shared" si="28"/>
        <v>5.8994861926918891E-2</v>
      </c>
      <c r="P33" s="394">
        <f t="shared" si="28"/>
        <v>5.3716820286259799E-2</v>
      </c>
      <c r="Q33" s="394">
        <f t="shared" si="28"/>
        <v>0.11126998753775903</v>
      </c>
      <c r="R33" s="394">
        <f t="shared" si="28"/>
        <v>0.11941518264836988</v>
      </c>
      <c r="S33" s="395">
        <f>H33/H45</f>
        <v>0.11081825011181011</v>
      </c>
      <c r="T33" s="395">
        <f>I33/I45</f>
        <v>0.1125681281845895</v>
      </c>
      <c r="U33" s="27">
        <f>J33/J45</f>
        <v>0.10020166003273083</v>
      </c>
      <c r="V33" s="134">
        <f>K33/K45</f>
        <v>0.10557109329080641</v>
      </c>
      <c r="W33" s="22">
        <f>L33/L45</f>
        <v>9.2808827640653568E-2</v>
      </c>
      <c r="Y33" s="102">
        <f t="shared" si="2"/>
        <v>0.24038661941612094</v>
      </c>
      <c r="Z33" s="101">
        <f t="shared" si="3"/>
        <v>-1.2762265650152842</v>
      </c>
    </row>
    <row r="34" spans="1:26" ht="20.100000000000001" customHeight="1" x14ac:dyDescent="0.25">
      <c r="A34" s="24"/>
      <c r="B34" t="s">
        <v>85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35">
        <v>2985693.6979999989</v>
      </c>
      <c r="J34" s="12">
        <v>2692692.544999999</v>
      </c>
      <c r="K34" s="11">
        <v>1253821.9880000004</v>
      </c>
      <c r="L34" s="161">
        <v>1551993.3390000009</v>
      </c>
      <c r="N34" s="77">
        <f t="shared" ref="N34:T34" si="29">C34/C33</f>
        <v>0.93235395476746386</v>
      </c>
      <c r="O34" s="396">
        <f t="shared" si="29"/>
        <v>0.93329283095703075</v>
      </c>
      <c r="P34" s="397">
        <f t="shared" si="29"/>
        <v>0.93572253475337108</v>
      </c>
      <c r="Q34" s="397">
        <f t="shared" si="29"/>
        <v>0.95993462495192028</v>
      </c>
      <c r="R34" s="397">
        <f t="shared" si="29"/>
        <v>0.95687085161435481</v>
      </c>
      <c r="S34" s="398">
        <f t="shared" si="29"/>
        <v>0.95505592072061363</v>
      </c>
      <c r="T34" s="398">
        <f t="shared" si="29"/>
        <v>0.97621159254795264</v>
      </c>
      <c r="U34" s="172">
        <f>J34/J33</f>
        <v>0.9570455077685498</v>
      </c>
      <c r="V34" s="77">
        <f>K34/K33</f>
        <v>0.95584957686822014</v>
      </c>
      <c r="W34" s="19">
        <f>L34/L33</f>
        <v>0.95386398366210334</v>
      </c>
      <c r="Y34" s="107">
        <f t="shared" si="2"/>
        <v>0.23780995536345659</v>
      </c>
      <c r="Z34" s="104">
        <f t="shared" si="3"/>
        <v>-0.1985593206116798</v>
      </c>
    </row>
    <row r="35" spans="1:26" ht="20.100000000000001" customHeight="1" thickBot="1" x14ac:dyDescent="0.3">
      <c r="A35" s="24"/>
      <c r="B35" t="s">
        <v>86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35">
        <v>72755.639000000025</v>
      </c>
      <c r="J35" s="12">
        <v>120854.48400000007</v>
      </c>
      <c r="K35" s="11">
        <v>57913.684999999998</v>
      </c>
      <c r="L35" s="161">
        <v>75066.03800000003</v>
      </c>
      <c r="N35" s="77">
        <f t="shared" ref="N35:T35" si="30">C35/C33</f>
        <v>6.7646045232536089E-2</v>
      </c>
      <c r="O35" s="396">
        <f t="shared" si="30"/>
        <v>6.6707169042969222E-2</v>
      </c>
      <c r="P35" s="397">
        <f t="shared" si="30"/>
        <v>6.4277465246628862E-2</v>
      </c>
      <c r="Q35" s="397">
        <f t="shared" si="30"/>
        <v>4.0065375048079672E-2</v>
      </c>
      <c r="R35" s="397">
        <f t="shared" si="30"/>
        <v>4.3129148385645182E-2</v>
      </c>
      <c r="S35" s="398">
        <f t="shared" si="30"/>
        <v>4.4944079279386366E-2</v>
      </c>
      <c r="T35" s="398">
        <f t="shared" si="30"/>
        <v>2.3788407452047342E-2</v>
      </c>
      <c r="U35" s="172">
        <f>J35/J33</f>
        <v>4.2954492231450134E-2</v>
      </c>
      <c r="V35" s="77">
        <f>K35/K33</f>
        <v>4.4150423131779824E-2</v>
      </c>
      <c r="W35" s="19">
        <f>L35/L33</f>
        <v>4.6136016337896678E-2</v>
      </c>
      <c r="Y35" s="105">
        <f t="shared" si="2"/>
        <v>0.2961709827305935</v>
      </c>
      <c r="Z35" s="104">
        <f t="shared" si="3"/>
        <v>0.19855932061168535</v>
      </c>
    </row>
    <row r="36" spans="1:26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36">
        <v>2078054.8009999995</v>
      </c>
      <c r="J36" s="15">
        <v>2311929.6109999986</v>
      </c>
      <c r="K36" s="14">
        <v>917248.9639999998</v>
      </c>
      <c r="L36" s="160">
        <v>1466095.42</v>
      </c>
      <c r="N36" s="134">
        <f t="shared" ref="N36:R36" si="31">C36/C45</f>
        <v>6.4661011652893299E-2</v>
      </c>
      <c r="O36" s="393">
        <f t="shared" si="31"/>
        <v>5.8229196925587742E-2</v>
      </c>
      <c r="P36" s="394">
        <f t="shared" si="31"/>
        <v>5.9161460570473556E-2</v>
      </c>
      <c r="Q36" s="394">
        <f t="shared" si="31"/>
        <v>7.3176806370374395E-2</v>
      </c>
      <c r="R36" s="394">
        <f t="shared" si="31"/>
        <v>7.8258377453426564E-2</v>
      </c>
      <c r="S36" s="395">
        <f>H36/H45</f>
        <v>7.3220586958623754E-2</v>
      </c>
      <c r="T36" s="395">
        <f>I36/I45</f>
        <v>7.6484098128962938E-2</v>
      </c>
      <c r="U36" s="27">
        <f>J36/J45</f>
        <v>8.2337057995921475E-2</v>
      </c>
      <c r="V36" s="134">
        <f>K36/K45</f>
        <v>7.3822019132767369E-2</v>
      </c>
      <c r="W36" s="22">
        <f>L36/L45</f>
        <v>8.3627308912606169E-2</v>
      </c>
      <c r="Y36" s="102">
        <f t="shared" si="2"/>
        <v>0.59836148912783094</v>
      </c>
      <c r="Z36" s="101">
        <f t="shared" si="3"/>
        <v>0.98052897798387995</v>
      </c>
    </row>
    <row r="37" spans="1:26" ht="20.100000000000001" customHeight="1" x14ac:dyDescent="0.25">
      <c r="A37" s="24"/>
      <c r="B37" t="s">
        <v>85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35">
        <v>1907721.8389999995</v>
      </c>
      <c r="J37" s="12">
        <v>2130767.5299999989</v>
      </c>
      <c r="K37" s="11">
        <v>842901.91099999985</v>
      </c>
      <c r="L37" s="161">
        <v>1336170.6879999998</v>
      </c>
      <c r="N37" s="77">
        <f t="shared" ref="N37:T37" si="32">C37/C36</f>
        <v>0.92385300488768496</v>
      </c>
      <c r="O37" s="396">
        <f t="shared" si="32"/>
        <v>0.92524015052759667</v>
      </c>
      <c r="P37" s="397">
        <f t="shared" si="32"/>
        <v>0.9352265661206971</v>
      </c>
      <c r="Q37" s="397">
        <f t="shared" si="32"/>
        <v>0.90303373237763462</v>
      </c>
      <c r="R37" s="397">
        <f t="shared" si="32"/>
        <v>0.91527304016691335</v>
      </c>
      <c r="S37" s="398">
        <f t="shared" si="32"/>
        <v>0.90763061862880878</v>
      </c>
      <c r="T37" s="398">
        <f t="shared" si="32"/>
        <v>0.91803249754624727</v>
      </c>
      <c r="U37" s="172">
        <f>J37/J36</f>
        <v>0.92164031286331416</v>
      </c>
      <c r="V37" s="77">
        <f>K37/K36</f>
        <v>0.91894561245860407</v>
      </c>
      <c r="W37" s="19">
        <f>L37/L36</f>
        <v>0.9113804393441185</v>
      </c>
      <c r="Y37" s="107">
        <f t="shared" si="2"/>
        <v>0.58520305929167615</v>
      </c>
      <c r="Z37" s="104">
        <f t="shared" si="3"/>
        <v>-0.75651731144855683</v>
      </c>
    </row>
    <row r="38" spans="1:26" ht="20.100000000000001" customHeight="1" thickBot="1" x14ac:dyDescent="0.3">
      <c r="A38" s="24"/>
      <c r="B38" t="s">
        <v>86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35">
        <v>170332.96200000003</v>
      </c>
      <c r="J38" s="12">
        <v>181162.08100000001</v>
      </c>
      <c r="K38" s="11">
        <v>74347.053</v>
      </c>
      <c r="L38" s="161">
        <v>129924.73199999999</v>
      </c>
      <c r="N38" s="77">
        <f t="shared" ref="N38:T38" si="33">C38/C36</f>
        <v>7.6146995112315013E-2</v>
      </c>
      <c r="O38" s="396">
        <f t="shared" si="33"/>
        <v>7.4759849472403384E-2</v>
      </c>
      <c r="P38" s="397">
        <f t="shared" si="33"/>
        <v>6.4773433879302914E-2</v>
      </c>
      <c r="Q38" s="397">
        <f t="shared" si="33"/>
        <v>9.6966267622365418E-2</v>
      </c>
      <c r="R38" s="397">
        <f t="shared" si="33"/>
        <v>8.4726959833086687E-2</v>
      </c>
      <c r="S38" s="398">
        <f t="shared" si="33"/>
        <v>9.2369381371191245E-2</v>
      </c>
      <c r="T38" s="398">
        <f t="shared" si="33"/>
        <v>8.19675024537527E-2</v>
      </c>
      <c r="U38" s="172">
        <f>J38/J36</f>
        <v>7.8359687136685979E-2</v>
      </c>
      <c r="V38" s="77">
        <f>K38/K36</f>
        <v>8.1054387541396031E-2</v>
      </c>
      <c r="W38" s="19">
        <f>L38/L36</f>
        <v>8.861956065588146E-2</v>
      </c>
      <c r="Y38" s="105">
        <f t="shared" si="2"/>
        <v>0.74754380647744023</v>
      </c>
      <c r="Z38" s="104">
        <f t="shared" si="3"/>
        <v>0.75651731144854295</v>
      </c>
    </row>
    <row r="39" spans="1:26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5589725</v>
      </c>
      <c r="I39" s="36">
        <v>8571231.9210000038</v>
      </c>
      <c r="J39" s="15">
        <v>9197149.4960000049</v>
      </c>
      <c r="K39" s="14">
        <v>4153344.121999999</v>
      </c>
      <c r="L39" s="160">
        <v>5870544.4390000012</v>
      </c>
      <c r="N39" s="134">
        <f t="shared" ref="N39:R39" si="34">C39/C45</f>
        <v>0.39031201410056948</v>
      </c>
      <c r="O39" s="393">
        <f t="shared" si="34"/>
        <v>0.38755790943893537</v>
      </c>
      <c r="P39" s="394">
        <f t="shared" si="34"/>
        <v>0.40015627760993427</v>
      </c>
      <c r="Q39" s="394">
        <f t="shared" si="34"/>
        <v>0.3707096404479393</v>
      </c>
      <c r="R39" s="394">
        <f t="shared" si="34"/>
        <v>0.33627350362285274</v>
      </c>
      <c r="S39" s="395">
        <f>H39/H45</f>
        <v>0.31737348765370588</v>
      </c>
      <c r="T39" s="395">
        <f>I39/I45</f>
        <v>0.3154695164999472</v>
      </c>
      <c r="U39" s="27">
        <f>J39/J45</f>
        <v>0.32754726953895691</v>
      </c>
      <c r="V39" s="134">
        <f>K39/K45</f>
        <v>0.33426938734514711</v>
      </c>
      <c r="W39" s="22">
        <f>L39/L45</f>
        <v>0.33486076457795316</v>
      </c>
      <c r="Y39" s="102">
        <f t="shared" si="2"/>
        <v>0.41345004568826876</v>
      </c>
      <c r="Z39" s="129">
        <f t="shared" si="3"/>
        <v>5.9137723280605625E-2</v>
      </c>
    </row>
    <row r="40" spans="1:26" ht="20.100000000000001" customHeight="1" x14ac:dyDescent="0.25">
      <c r="A40" s="24"/>
      <c r="B40" t="s">
        <v>85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4514893</v>
      </c>
      <c r="I40" s="35">
        <v>6940395.5590000022</v>
      </c>
      <c r="J40" s="12">
        <v>7295551.6530000046</v>
      </c>
      <c r="K40" s="11">
        <v>3286515.8459999994</v>
      </c>
      <c r="L40" s="161">
        <v>4692426.5620000008</v>
      </c>
      <c r="N40" s="77">
        <f t="shared" ref="N40:T40" si="35">C40/C39</f>
        <v>0.77721790091724563</v>
      </c>
      <c r="O40" s="396">
        <f t="shared" si="35"/>
        <v>0.80048808750035738</v>
      </c>
      <c r="P40" s="397">
        <f t="shared" si="35"/>
        <v>0.79000310315605171</v>
      </c>
      <c r="Q40" s="397">
        <f t="shared" si="35"/>
        <v>0.77028146981777446</v>
      </c>
      <c r="R40" s="397">
        <f t="shared" si="35"/>
        <v>0.78010529420655483</v>
      </c>
      <c r="S40" s="398">
        <f t="shared" si="35"/>
        <v>0.80771290179749455</v>
      </c>
      <c r="T40" s="398">
        <f t="shared" si="35"/>
        <v>0.809731392519626</v>
      </c>
      <c r="U40" s="172">
        <f>J40/J39</f>
        <v>0.79324052046484217</v>
      </c>
      <c r="V40" s="77">
        <f>K40/K39</f>
        <v>0.79129389462133282</v>
      </c>
      <c r="W40" s="19">
        <f>L40/L39</f>
        <v>0.79931710095347086</v>
      </c>
      <c r="Y40" s="107">
        <f t="shared" si="2"/>
        <v>0.42778151144809712</v>
      </c>
      <c r="Z40" s="104">
        <f t="shared" si="3"/>
        <v>0.80232063321380442</v>
      </c>
    </row>
    <row r="41" spans="1:26" ht="20.100000000000001" customHeight="1" thickBot="1" x14ac:dyDescent="0.3">
      <c r="A41" s="24"/>
      <c r="B41" t="s">
        <v>86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35">
        <v>1630836.3620000011</v>
      </c>
      <c r="J41" s="12">
        <v>1901597.8429999996</v>
      </c>
      <c r="K41" s="11">
        <v>866828.27599999972</v>
      </c>
      <c r="L41" s="161">
        <v>1178117.8770000008</v>
      </c>
      <c r="N41" s="77">
        <f t="shared" ref="N41:T41" si="36">C41/C39</f>
        <v>0.22278209908275437</v>
      </c>
      <c r="O41" s="396">
        <f t="shared" si="36"/>
        <v>0.19951191249964262</v>
      </c>
      <c r="P41" s="397">
        <f t="shared" si="36"/>
        <v>0.20999689684394826</v>
      </c>
      <c r="Q41" s="397">
        <f t="shared" si="36"/>
        <v>0.22971853018222557</v>
      </c>
      <c r="R41" s="397">
        <f t="shared" si="36"/>
        <v>0.21989470579344517</v>
      </c>
      <c r="S41" s="398">
        <f t="shared" si="36"/>
        <v>0.1922870982025055</v>
      </c>
      <c r="T41" s="398">
        <f t="shared" si="36"/>
        <v>0.19026860748037394</v>
      </c>
      <c r="U41" s="172">
        <f>J41/J39</f>
        <v>0.20675947953515778</v>
      </c>
      <c r="V41" s="77">
        <f>K41/K39</f>
        <v>0.20870610537866718</v>
      </c>
      <c r="W41" s="19">
        <f>L41/L39</f>
        <v>0.20068289904652922</v>
      </c>
      <c r="Y41" s="105">
        <f t="shared" si="2"/>
        <v>0.35911334415214807</v>
      </c>
      <c r="Z41" s="104">
        <f t="shared" si="3"/>
        <v>-0.8023206332137961</v>
      </c>
    </row>
    <row r="42" spans="1:26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36">
        <v>163327.43400000001</v>
      </c>
      <c r="J42" s="15">
        <v>177426.81900000002</v>
      </c>
      <c r="K42" s="14">
        <v>62092.196999999993</v>
      </c>
      <c r="L42" s="160">
        <v>119570.89199999999</v>
      </c>
      <c r="N42" s="134">
        <f t="shared" ref="N42:R42" si="37">C42/C45</f>
        <v>7.5949698195122723E-3</v>
      </c>
      <c r="O42" s="393">
        <f t="shared" si="37"/>
        <v>1.0554179326084859E-2</v>
      </c>
      <c r="P42" s="394">
        <f t="shared" si="37"/>
        <v>1.3272505508639358E-2</v>
      </c>
      <c r="Q42" s="394">
        <f t="shared" si="37"/>
        <v>9.2338642176114129E-3</v>
      </c>
      <c r="R42" s="394">
        <f t="shared" si="37"/>
        <v>7.1437187606090431E-3</v>
      </c>
      <c r="S42" s="395">
        <f>H42/H45</f>
        <v>6.0908047380798958E-3</v>
      </c>
      <c r="T42" s="395">
        <f>I42/I45</f>
        <v>6.0113676902054528E-3</v>
      </c>
      <c r="U42" s="27">
        <f>J42/J45</f>
        <v>6.318878488569552E-3</v>
      </c>
      <c r="V42" s="134">
        <f>K42/K45</f>
        <v>4.9973033874471193E-3</v>
      </c>
      <c r="W42" s="22">
        <f>L42/L45</f>
        <v>6.820423681727257E-3</v>
      </c>
      <c r="Y42" s="64">
        <f t="shared" si="2"/>
        <v>0.92569916635418792</v>
      </c>
      <c r="Z42" s="129">
        <f t="shared" si="3"/>
        <v>0.18231202942801378</v>
      </c>
    </row>
    <row r="43" spans="1:26" ht="20.100000000000001" customHeight="1" x14ac:dyDescent="0.25">
      <c r="A43" s="24"/>
      <c r="B43" t="s">
        <v>85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35">
        <v>155058.584</v>
      </c>
      <c r="J43" s="12">
        <v>175363.80300000001</v>
      </c>
      <c r="K43" s="11">
        <v>61693.901999999995</v>
      </c>
      <c r="L43" s="161">
        <v>118048.06299999999</v>
      </c>
      <c r="N43" s="77">
        <f t="shared" ref="N43:T43" si="38">C43/C42</f>
        <v>0.97660833788758394</v>
      </c>
      <c r="O43" s="396">
        <f t="shared" si="38"/>
        <v>0.98152916995831152</v>
      </c>
      <c r="P43" s="397">
        <f t="shared" si="38"/>
        <v>0.98860955613861612</v>
      </c>
      <c r="Q43" s="397">
        <f t="shared" si="38"/>
        <v>0.98383697768482914</v>
      </c>
      <c r="R43" s="397">
        <f t="shared" si="38"/>
        <v>0.97508286123974519</v>
      </c>
      <c r="S43" s="398">
        <f t="shared" si="38"/>
        <v>0.99358651677013998</v>
      </c>
      <c r="T43" s="398">
        <f t="shared" si="38"/>
        <v>0.9493725591745964</v>
      </c>
      <c r="U43" s="172">
        <f>J43/J42</f>
        <v>0.98837258081034518</v>
      </c>
      <c r="V43" s="77">
        <f>K43/K42</f>
        <v>0.99358542587887499</v>
      </c>
      <c r="W43" s="19">
        <f>L43/L42</f>
        <v>0.98726421644491869</v>
      </c>
      <c r="Y43" s="107">
        <f t="shared" si="2"/>
        <v>0.91344783152150122</v>
      </c>
      <c r="Z43" s="104">
        <f t="shared" si="3"/>
        <v>-0.63212094339563096</v>
      </c>
    </row>
    <row r="44" spans="1:26" ht="20.100000000000001" customHeight="1" thickBot="1" x14ac:dyDescent="0.3">
      <c r="A44" s="24"/>
      <c r="B44" t="s">
        <v>86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35">
        <v>8268.85</v>
      </c>
      <c r="J44" s="12">
        <v>2063.0160000000001</v>
      </c>
      <c r="K44" s="11">
        <v>398.29500000000002</v>
      </c>
      <c r="L44" s="161">
        <v>1522.8289999999997</v>
      </c>
      <c r="N44" s="77">
        <f t="shared" ref="N44:T44" si="39">C44/C42</f>
        <v>2.3391662112416091E-2</v>
      </c>
      <c r="O44" s="399">
        <f t="shared" si="39"/>
        <v>1.8470830041688469E-2</v>
      </c>
      <c r="P44" s="400">
        <f t="shared" si="39"/>
        <v>1.1390443861383825E-2</v>
      </c>
      <c r="Q44" s="400">
        <f t="shared" si="39"/>
        <v>1.6163022315170916E-2</v>
      </c>
      <c r="R44" s="400">
        <f t="shared" si="39"/>
        <v>2.4917138760254812E-2</v>
      </c>
      <c r="S44" s="401">
        <f t="shared" si="39"/>
        <v>6.4134832298599845E-3</v>
      </c>
      <c r="T44" s="401">
        <f t="shared" si="39"/>
        <v>5.0627440825403526E-2</v>
      </c>
      <c r="U44" s="172">
        <f>J44/J42</f>
        <v>1.1627419189654748E-2</v>
      </c>
      <c r="V44" s="77">
        <f>K44/K42</f>
        <v>6.4145741211250754E-3</v>
      </c>
      <c r="W44" s="94">
        <f>L44/L42</f>
        <v>1.273578355508128E-2</v>
      </c>
      <c r="Y44" s="105">
        <f t="shared" si="2"/>
        <v>2.8233696129753061</v>
      </c>
      <c r="Z44" s="104">
        <f t="shared" si="3"/>
        <v>0.63212094339562042</v>
      </c>
    </row>
    <row r="45" spans="1:26" ht="20.100000000000001" customHeight="1" thickBot="1" x14ac:dyDescent="0.3">
      <c r="A45" s="74" t="s">
        <v>20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>H7+H10+H13+H16+H18+H21+H24+H27+H30+H33+H36+H39+H42</f>
        <v>17612451</v>
      </c>
      <c r="I45" s="84">
        <f t="shared" ref="I45:J45" si="42">I7+I10+I13+I16+I18+I21+I24+I27+I30+I33+I36+I39+I42</f>
        <v>27169762.759000007</v>
      </c>
      <c r="J45" s="84">
        <f t="shared" si="42"/>
        <v>28078846.479000002</v>
      </c>
      <c r="K45" s="190">
        <f t="shared" ref="K45:L46" si="43">K7+K10+K13+K16+K18+K21+K24+K27+K30+K33+K36+K39+K42</f>
        <v>12425140.558</v>
      </c>
      <c r="L45" s="188">
        <f t="shared" si="43"/>
        <v>17531299.752</v>
      </c>
      <c r="N45" s="89">
        <f>N7+N10+N13+N16+N18+N21+N24+N27+N30+N33+N36+N39+N42</f>
        <v>1</v>
      </c>
      <c r="O45" s="85">
        <f t="shared" ref="O45:V45" si="44">O7+O10+O13+O16+O18+O21+O24+O27+O30+O33+O36+O39+O42</f>
        <v>0.99999999999999978</v>
      </c>
      <c r="P45" s="85">
        <f t="shared" si="44"/>
        <v>1</v>
      </c>
      <c r="Q45" s="85">
        <f t="shared" si="44"/>
        <v>1</v>
      </c>
      <c r="R45" s="85">
        <f t="shared" ref="R45:S45" si="45">R7+R10+R13+R16+R18+R21+R24+R27+R30+R33+R36+R39+R42</f>
        <v>1.0000000000000002</v>
      </c>
      <c r="S45" s="85">
        <f t="shared" si="45"/>
        <v>0.99999999999999989</v>
      </c>
      <c r="T45" s="85">
        <f t="shared" ref="T45" si="46">T7+T10+T13+T16+T18+T21+T24+T27+T30+T33+T36+T39+T42</f>
        <v>0.99999999999999989</v>
      </c>
      <c r="U45" s="174">
        <f t="shared" si="44"/>
        <v>1.0000000000000002</v>
      </c>
      <c r="V45" s="405">
        <f t="shared" si="44"/>
        <v>0.99999999999999989</v>
      </c>
      <c r="W45" s="404">
        <f>W7+W10+W13+W16+W18+W21+W24+W27+W30+W33+W36+W39+W42</f>
        <v>1</v>
      </c>
      <c r="Y45" s="93">
        <f t="shared" si="2"/>
        <v>0.41095383751714337</v>
      </c>
      <c r="Z45" s="132">
        <f t="shared" si="3"/>
        <v>1.1102230246251565E-14</v>
      </c>
    </row>
    <row r="46" spans="1:26" ht="20.100000000000001" customHeight="1" x14ac:dyDescent="0.25">
      <c r="A46" s="24"/>
      <c r="B46" t="s">
        <v>85</v>
      </c>
      <c r="C46" s="314">
        <f t="shared" si="40"/>
        <v>13525843</v>
      </c>
      <c r="D46" s="315">
        <f t="shared" si="40"/>
        <v>14240476</v>
      </c>
      <c r="E46" s="315">
        <f t="shared" si="40"/>
        <v>15953957</v>
      </c>
      <c r="F46" s="315">
        <f t="shared" si="40"/>
        <v>18481841</v>
      </c>
      <c r="G46" s="315">
        <f t="shared" ref="G46" si="47">G8+G11+G14+G17+G19+G22+G25+G28+G31+G34+G37+G40+G43</f>
        <v>9386857</v>
      </c>
      <c r="H46" s="315">
        <f>H8+H11+H14+H17+H19+H22+H25+H28+H31+H34+H37+H40+H43</f>
        <v>9273276</v>
      </c>
      <c r="I46" s="315">
        <f t="shared" ref="I46:J46" si="48">I8+I11+I14+I17+I19+I22+I25+I28+I31+I34+I37+I40+I43</f>
        <v>14376350.123000002</v>
      </c>
      <c r="J46" s="315">
        <f t="shared" si="48"/>
        <v>14272766.537000002</v>
      </c>
      <c r="K46" s="315">
        <f t="shared" si="43"/>
        <v>6417826.9819999998</v>
      </c>
      <c r="L46" s="189">
        <f t="shared" si="43"/>
        <v>8667896.3030000012</v>
      </c>
      <c r="N46" s="77">
        <f t="shared" ref="N46:R46" si="49">C46/C45</f>
        <v>0.52964234199394367</v>
      </c>
      <c r="O46" s="79">
        <f t="shared" si="49"/>
        <v>0.51399774079556104</v>
      </c>
      <c r="P46" s="79">
        <f t="shared" si="49"/>
        <v>0.54953631671894865</v>
      </c>
      <c r="Q46" s="79">
        <f t="shared" si="49"/>
        <v>0.54740269079674342</v>
      </c>
      <c r="R46" s="79">
        <f t="shared" si="49"/>
        <v>0.52543088984003139</v>
      </c>
      <c r="S46" s="79">
        <f>H46/H45</f>
        <v>0.52651820010741268</v>
      </c>
      <c r="T46" s="79">
        <f>I46/I45</f>
        <v>0.52913049887554953</v>
      </c>
      <c r="U46" s="402">
        <f>J46/J45</f>
        <v>0.50831028787719312</v>
      </c>
      <c r="V46" s="382">
        <f>K46/K45</f>
        <v>0.51651946728826692</v>
      </c>
      <c r="W46" s="78">
        <f>L46/L45</f>
        <v>0.4944240544407526</v>
      </c>
      <c r="Y46" s="107">
        <f t="shared" si="2"/>
        <v>0.35059675608437918</v>
      </c>
      <c r="Z46" s="104">
        <f t="shared" si="3"/>
        <v>-2.209541284751432</v>
      </c>
    </row>
    <row r="47" spans="1:26" ht="20.100000000000001" customHeight="1" thickBot="1" x14ac:dyDescent="0.3">
      <c r="A47" s="31"/>
      <c r="B47" s="25" t="s">
        <v>86</v>
      </c>
      <c r="C47" s="32">
        <f t="shared" ref="C47:F47" si="50">C9+C12+C15+C20+C23+C26+C29+C32+C35+C38+C41+C44</f>
        <v>12011849</v>
      </c>
      <c r="D47" s="33">
        <f t="shared" si="50"/>
        <v>13464852</v>
      </c>
      <c r="E47" s="33">
        <f t="shared" si="50"/>
        <v>13077713</v>
      </c>
      <c r="F47" s="33">
        <f t="shared" si="50"/>
        <v>15280947</v>
      </c>
      <c r="G47" s="33">
        <f t="shared" ref="G47" si="51">G9+G12+G15+G20+G23+G26+G29+G32+G35+G38+G41+G44</f>
        <v>8478208</v>
      </c>
      <c r="H47" s="33">
        <f>H9+H12+H15+H20+H23+H26+H29+H32+H35+H38+H41+H44</f>
        <v>8339175</v>
      </c>
      <c r="I47" s="33">
        <f t="shared" ref="I47:J47" si="52">I9+I12+I15+I20+I23+I26+I29+I32+I35+I38+I41+I44</f>
        <v>12793412.636000004</v>
      </c>
      <c r="J47" s="33">
        <f t="shared" si="52"/>
        <v>13806079.942000005</v>
      </c>
      <c r="K47" s="33">
        <f t="shared" ref="K47:L47" si="53">K9+K12+K15+K20+K23+K26+K29+K32+K35+K38+K41+K44</f>
        <v>6007313.5759999985</v>
      </c>
      <c r="L47" s="162">
        <f t="shared" si="53"/>
        <v>8863403.4489999991</v>
      </c>
      <c r="N47" s="147">
        <f t="shared" ref="N47:R47" si="54">C47/C45</f>
        <v>0.47035765800605628</v>
      </c>
      <c r="O47" s="80">
        <f t="shared" si="54"/>
        <v>0.48600225920443896</v>
      </c>
      <c r="P47" s="80">
        <f t="shared" si="54"/>
        <v>0.45046368328105135</v>
      </c>
      <c r="Q47" s="80">
        <f t="shared" si="54"/>
        <v>0.45259730920325658</v>
      </c>
      <c r="R47" s="80">
        <f t="shared" si="54"/>
        <v>0.47456911015996861</v>
      </c>
      <c r="S47" s="80">
        <f>H47/H45</f>
        <v>0.47348179989258737</v>
      </c>
      <c r="T47" s="80">
        <f>I47/I45</f>
        <v>0.47086950112445036</v>
      </c>
      <c r="U47" s="403">
        <f>J47/J45</f>
        <v>0.49168971212280704</v>
      </c>
      <c r="V47" s="235">
        <f>K47/K45</f>
        <v>0.48348053271173291</v>
      </c>
      <c r="W47" s="236">
        <f>L47/L45</f>
        <v>0.50557594555924734</v>
      </c>
      <c r="Y47" s="105">
        <f t="shared" si="2"/>
        <v>0.47543545660916592</v>
      </c>
      <c r="Z47" s="106">
        <f t="shared" si="3"/>
        <v>2.2095412847514426</v>
      </c>
    </row>
    <row r="50" spans="1:26" x14ac:dyDescent="0.25">
      <c r="A50" s="1" t="s">
        <v>22</v>
      </c>
      <c r="N50" s="1" t="s">
        <v>24</v>
      </c>
      <c r="Y50" s="1" t="s">
        <v>94</v>
      </c>
    </row>
    <row r="51" spans="1:26" ht="15.75" thickBot="1" x14ac:dyDescent="0.3"/>
    <row r="52" spans="1:26" ht="24" customHeight="1" x14ac:dyDescent="0.25">
      <c r="A52" s="479" t="s">
        <v>36</v>
      </c>
      <c r="B52" s="490"/>
      <c r="C52" s="481">
        <v>2016</v>
      </c>
      <c r="D52" s="460">
        <v>2017</v>
      </c>
      <c r="E52" s="475">
        <v>2018</v>
      </c>
      <c r="F52" s="460">
        <v>2019</v>
      </c>
      <c r="G52" s="460">
        <v>2020</v>
      </c>
      <c r="H52" s="460">
        <v>2021</v>
      </c>
      <c r="I52" s="460">
        <v>2022</v>
      </c>
      <c r="J52" s="471">
        <v>2023</v>
      </c>
      <c r="K52" s="466" t="str">
        <f>K5</f>
        <v>janeiro - junho</v>
      </c>
      <c r="L52" s="467"/>
      <c r="N52" s="498">
        <v>2016</v>
      </c>
      <c r="O52" s="460">
        <v>2017</v>
      </c>
      <c r="P52" s="460">
        <v>2018</v>
      </c>
      <c r="Q52" s="471">
        <v>2019</v>
      </c>
      <c r="R52" s="462">
        <v>2020</v>
      </c>
      <c r="S52" s="471">
        <v>2021</v>
      </c>
      <c r="T52" s="462">
        <v>2022</v>
      </c>
      <c r="U52" s="471">
        <v>2023</v>
      </c>
      <c r="V52" s="466" t="str">
        <f>K52</f>
        <v>janeiro - junho</v>
      </c>
      <c r="W52" s="467"/>
      <c r="Y52" s="495" t="s">
        <v>87</v>
      </c>
      <c r="Z52" s="496"/>
    </row>
    <row r="53" spans="1:26" ht="21.75" customHeight="1" thickBot="1" x14ac:dyDescent="0.3">
      <c r="A53" s="491"/>
      <c r="B53" s="492"/>
      <c r="C53" s="493">
        <v>2016</v>
      </c>
      <c r="D53" s="468">
        <v>2017</v>
      </c>
      <c r="E53" s="489"/>
      <c r="F53" s="468"/>
      <c r="G53" s="468"/>
      <c r="H53" s="468">
        <v>2018</v>
      </c>
      <c r="I53" s="468"/>
      <c r="J53" s="497"/>
      <c r="K53" s="166">
        <v>2023</v>
      </c>
      <c r="L53" s="168">
        <v>2024</v>
      </c>
      <c r="N53" s="499"/>
      <c r="O53" s="468"/>
      <c r="P53" s="468"/>
      <c r="Q53" s="497"/>
      <c r="R53" s="501"/>
      <c r="S53" s="497"/>
      <c r="T53" s="501"/>
      <c r="U53" s="497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36">
        <v>48472779.307000011</v>
      </c>
      <c r="J54" s="15">
        <v>56251233.242000006</v>
      </c>
      <c r="K54" s="14">
        <v>22288331.561999995</v>
      </c>
      <c r="L54" s="160">
        <v>39300355.601999998</v>
      </c>
      <c r="N54" s="134">
        <f t="shared" ref="N54:T54" si="55">C54/C92</f>
        <v>0.15591700650219709</v>
      </c>
      <c r="O54" s="134">
        <f t="shared" si="55"/>
        <v>0.16680384345256438</v>
      </c>
      <c r="P54" s="134">
        <f t="shared" si="55"/>
        <v>0.15623242097362919</v>
      </c>
      <c r="Q54" s="134">
        <f t="shared" si="55"/>
        <v>0.15243562295718163</v>
      </c>
      <c r="R54" s="134">
        <f t="shared" si="55"/>
        <v>0.15802169215331374</v>
      </c>
      <c r="S54" s="134">
        <f t="shared" si="55"/>
        <v>0.16094193632502204</v>
      </c>
      <c r="T54" s="134">
        <f t="shared" si="55"/>
        <v>0.25833078365290202</v>
      </c>
      <c r="U54" s="134">
        <f>J54/J92</f>
        <v>0.16592112220250735</v>
      </c>
      <c r="V54" s="134">
        <f>K54/K92</f>
        <v>0.15170181068181876</v>
      </c>
      <c r="W54" s="324">
        <f>L54/L92</f>
        <v>0.16836122214853499</v>
      </c>
      <c r="Y54" s="102">
        <f>(L54-K54)/K54</f>
        <v>0.76327041316113053</v>
      </c>
      <c r="Z54" s="101">
        <f>(W54-V54)*100</f>
        <v>1.6659411466716234</v>
      </c>
    </row>
    <row r="55" spans="1:26" ht="20.100000000000001" customHeight="1" x14ac:dyDescent="0.25">
      <c r="A55" s="24"/>
      <c r="B55" t="s">
        <v>85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35">
        <v>4715032.3969999971</v>
      </c>
      <c r="J55" s="12">
        <v>5360014.4630000005</v>
      </c>
      <c r="K55" s="11">
        <v>2434509.1929999995</v>
      </c>
      <c r="L55" s="161">
        <v>3231057.2420000001</v>
      </c>
      <c r="N55" s="77">
        <f t="shared" ref="N55:T55" si="56">C55/C54</f>
        <v>3.3615266897699725E-2</v>
      </c>
      <c r="O55" s="77">
        <f t="shared" si="56"/>
        <v>2.2165009979569904E-2</v>
      </c>
      <c r="P55" s="77">
        <f t="shared" si="56"/>
        <v>4.5992855093218203E-2</v>
      </c>
      <c r="Q55" s="77">
        <f t="shared" si="56"/>
        <v>4.6663829611922919E-2</v>
      </c>
      <c r="R55" s="77">
        <f t="shared" si="56"/>
        <v>4.6134785809510657E-2</v>
      </c>
      <c r="S55" s="77">
        <f t="shared" si="56"/>
        <v>0.10386858589835586</v>
      </c>
      <c r="T55" s="77">
        <f t="shared" si="56"/>
        <v>9.72717567345905E-2</v>
      </c>
      <c r="U55" s="77">
        <f>J55/J54</f>
        <v>9.5287056906655399E-2</v>
      </c>
      <c r="V55" s="77">
        <f>K55/K54</f>
        <v>0.10922796918324128</v>
      </c>
      <c r="W55" s="325">
        <f>L55/L54</f>
        <v>8.2214453088449185E-2</v>
      </c>
      <c r="Y55" s="107">
        <f t="shared" ref="Y55:Y94" si="57">(L55-K55)/K55</f>
        <v>0.32719040506823044</v>
      </c>
      <c r="Z55" s="104">
        <f t="shared" ref="Z55:Z94" si="58">(W55-V55)*100</f>
        <v>-2.7013516094792092</v>
      </c>
    </row>
    <row r="56" spans="1:26" ht="20.100000000000001" customHeight="1" thickBot="1" x14ac:dyDescent="0.3">
      <c r="A56" s="24"/>
      <c r="B56" t="s">
        <v>86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35">
        <v>43757746.910000011</v>
      </c>
      <c r="J56" s="12">
        <v>50891218.779000007</v>
      </c>
      <c r="K56" s="11">
        <v>19853822.368999995</v>
      </c>
      <c r="L56" s="161">
        <v>36069298.359999999</v>
      </c>
      <c r="N56" s="77">
        <f t="shared" ref="N56:T56" si="59">C56/C54</f>
        <v>0.96638473310230022</v>
      </c>
      <c r="O56" s="77">
        <f t="shared" si="59"/>
        <v>0.97783499002043006</v>
      </c>
      <c r="P56" s="77">
        <f t="shared" si="59"/>
        <v>0.95400714490678185</v>
      </c>
      <c r="Q56" s="77">
        <f t="shared" si="59"/>
        <v>0.95333617038807705</v>
      </c>
      <c r="R56" s="77">
        <f t="shared" si="59"/>
        <v>0.95386521419048931</v>
      </c>
      <c r="S56" s="77">
        <f t="shared" si="59"/>
        <v>0.8961314141016441</v>
      </c>
      <c r="T56" s="77">
        <f t="shared" si="59"/>
        <v>0.90272824326540946</v>
      </c>
      <c r="U56" s="77">
        <f>J56/J54</f>
        <v>0.9047129430933446</v>
      </c>
      <c r="V56" s="77">
        <f>K56/K54</f>
        <v>0.89077203081675871</v>
      </c>
      <c r="W56" s="325">
        <f>L56/L54</f>
        <v>0.9177855469115509</v>
      </c>
      <c r="Y56" s="105">
        <f t="shared" si="57"/>
        <v>0.81674327943615788</v>
      </c>
      <c r="Z56" s="104">
        <f t="shared" si="58"/>
        <v>2.7013516094792189</v>
      </c>
    </row>
    <row r="57" spans="1:26" ht="20.100000000000001" customHeight="1" thickBot="1" x14ac:dyDescent="0.3">
      <c r="A57" s="5" t="s">
        <v>17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36">
        <v>1431334.9980000001</v>
      </c>
      <c r="J57" s="15">
        <v>1606767.4740000004</v>
      </c>
      <c r="K57" s="14">
        <v>692272.45399999991</v>
      </c>
      <c r="L57" s="160">
        <v>942543.11199999996</v>
      </c>
      <c r="N57" s="134">
        <f t="shared" ref="N57:T57" si="60">C57/C92</f>
        <v>7.6505096101735018E-3</v>
      </c>
      <c r="O57" s="134">
        <f t="shared" si="60"/>
        <v>1.010880235653994E-2</v>
      </c>
      <c r="P57" s="134">
        <f t="shared" si="60"/>
        <v>5.4633286255995018E-3</v>
      </c>
      <c r="Q57" s="134">
        <f t="shared" si="60"/>
        <v>5.3840583714449622E-3</v>
      </c>
      <c r="R57" s="134">
        <f t="shared" si="60"/>
        <v>5.3432771898001318E-3</v>
      </c>
      <c r="S57" s="134">
        <f t="shared" si="60"/>
        <v>4.6542548088873226E-3</v>
      </c>
      <c r="T57" s="134">
        <f t="shared" si="60"/>
        <v>7.6281553686311484E-3</v>
      </c>
      <c r="U57" s="134">
        <f>J57/J92</f>
        <v>4.7393923126562423E-3</v>
      </c>
      <c r="V57" s="134">
        <f>K57/K92</f>
        <v>4.7118369746435348E-3</v>
      </c>
      <c r="W57" s="324">
        <f>L57/L92</f>
        <v>4.0378186872163536E-3</v>
      </c>
      <c r="Y57" s="102">
        <f t="shared" si="57"/>
        <v>0.36152046286677769</v>
      </c>
      <c r="Z57" s="101">
        <f t="shared" si="58"/>
        <v>-6.740182874271812E-2</v>
      </c>
    </row>
    <row r="58" spans="1:26" ht="20.100000000000001" customHeight="1" x14ac:dyDescent="0.25">
      <c r="A58" s="24"/>
      <c r="B58" t="s">
        <v>85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35">
        <v>909688.76199999999</v>
      </c>
      <c r="J58" s="12">
        <v>994650.36000000022</v>
      </c>
      <c r="K58" s="11">
        <v>472283.37799999997</v>
      </c>
      <c r="L58" s="161">
        <v>543869.62600000005</v>
      </c>
      <c r="N58" s="77">
        <f t="shared" ref="N58:T58" si="61">C58/C57</f>
        <v>0.99084162570497503</v>
      </c>
      <c r="O58" s="77">
        <f t="shared" si="61"/>
        <v>0.96246267873567592</v>
      </c>
      <c r="P58" s="77">
        <f t="shared" si="61"/>
        <v>0.82972477385162102</v>
      </c>
      <c r="Q58" s="77">
        <f t="shared" si="61"/>
        <v>0.68882454616258681</v>
      </c>
      <c r="R58" s="77">
        <f t="shared" si="61"/>
        <v>0.68295035546149963</v>
      </c>
      <c r="S58" s="77">
        <f t="shared" si="61"/>
        <v>0.59449775969092555</v>
      </c>
      <c r="T58" s="77">
        <f t="shared" si="61"/>
        <v>0.63555265767350422</v>
      </c>
      <c r="U58" s="77">
        <f>J58/J57</f>
        <v>0.61903814714636174</v>
      </c>
      <c r="V58" s="77">
        <f>K58/K57</f>
        <v>0.68222182649491936</v>
      </c>
      <c r="W58" s="325">
        <f>L58/L57</f>
        <v>0.57702360674617081</v>
      </c>
      <c r="Y58" s="107">
        <f t="shared" si="57"/>
        <v>0.15157477763276286</v>
      </c>
      <c r="Z58" s="104">
        <f t="shared" si="58"/>
        <v>-10.519821974874855</v>
      </c>
    </row>
    <row r="59" spans="1:26" ht="20.100000000000001" customHeight="1" thickBot="1" x14ac:dyDescent="0.3">
      <c r="A59" s="24"/>
      <c r="B59" t="s">
        <v>86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35">
        <v>521646.23600000009</v>
      </c>
      <c r="J59" s="12">
        <v>612117.11400000006</v>
      </c>
      <c r="K59" s="11">
        <v>219989.076</v>
      </c>
      <c r="L59" s="161">
        <v>398673.48599999998</v>
      </c>
      <c r="N59" s="77">
        <f t="shared" ref="N59:T59" si="62">C59/C57</f>
        <v>9.1583742950249927E-3</v>
      </c>
      <c r="O59" s="77">
        <f t="shared" si="62"/>
        <v>3.7537321264324061E-2</v>
      </c>
      <c r="P59" s="77">
        <f t="shared" si="62"/>
        <v>0.17027522614837898</v>
      </c>
      <c r="Q59" s="77">
        <f t="shared" si="62"/>
        <v>0.31117545383741324</v>
      </c>
      <c r="R59" s="77">
        <f t="shared" si="62"/>
        <v>0.31704964453850043</v>
      </c>
      <c r="S59" s="77">
        <f t="shared" si="62"/>
        <v>0.4055022403090745</v>
      </c>
      <c r="T59" s="77">
        <f t="shared" si="62"/>
        <v>0.36444734232649573</v>
      </c>
      <c r="U59" s="77">
        <f>J59/J57</f>
        <v>0.38096185285363821</v>
      </c>
      <c r="V59" s="77">
        <f>K59/K57</f>
        <v>0.31777817350508075</v>
      </c>
      <c r="W59" s="325">
        <f>L59/L57</f>
        <v>0.42297639325382919</v>
      </c>
      <c r="Y59" s="105">
        <f t="shared" si="57"/>
        <v>0.81224219515336282</v>
      </c>
      <c r="Z59" s="104">
        <f t="shared" si="58"/>
        <v>10.519821974874844</v>
      </c>
    </row>
    <row r="60" spans="1:26" ht="20.100000000000001" customHeight="1" thickBot="1" x14ac:dyDescent="0.3">
      <c r="A60" s="5" t="s">
        <v>14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36">
        <v>76299038.228000015</v>
      </c>
      <c r="J60" s="15">
        <v>82314424.436999992</v>
      </c>
      <c r="K60" s="14">
        <v>36092410.798999988</v>
      </c>
      <c r="L60" s="160">
        <v>57381352.526999995</v>
      </c>
      <c r="N60" s="134">
        <f t="shared" ref="N60:T60" si="63">C60/C92</f>
        <v>0.181161391503253</v>
      </c>
      <c r="O60" s="134">
        <f t="shared" si="63"/>
        <v>0.21262549614903734</v>
      </c>
      <c r="P60" s="134">
        <f t="shared" si="63"/>
        <v>0.20523227700156449</v>
      </c>
      <c r="Q60" s="134">
        <f t="shared" si="63"/>
        <v>0.21284776861279647</v>
      </c>
      <c r="R60" s="134">
        <f t="shared" si="63"/>
        <v>0.23652943917411076</v>
      </c>
      <c r="S60" s="134">
        <f t="shared" si="63"/>
        <v>0.24769105384048862</v>
      </c>
      <c r="T60" s="134">
        <f t="shared" si="63"/>
        <v>0.40662802131825709</v>
      </c>
      <c r="U60" s="134">
        <f>J60/J92</f>
        <v>0.24279826216935282</v>
      </c>
      <c r="V60" s="134">
        <f>K60/K92</f>
        <v>0.24565697323954447</v>
      </c>
      <c r="W60" s="324">
        <f>L60/L92</f>
        <v>0.24581952229180359</v>
      </c>
      <c r="Y60" s="102">
        <f t="shared" si="57"/>
        <v>0.58984537903436085</v>
      </c>
      <c r="Z60" s="101">
        <f t="shared" si="58"/>
        <v>1.6254905225912553E-2</v>
      </c>
    </row>
    <row r="61" spans="1:26" ht="20.100000000000001" customHeight="1" x14ac:dyDescent="0.25">
      <c r="A61" s="24"/>
      <c r="B61" t="s">
        <v>85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35">
        <v>1838223.5829999996</v>
      </c>
      <c r="J61" s="12">
        <v>1742920.0470000003</v>
      </c>
      <c r="K61" s="11">
        <v>873860.45899999992</v>
      </c>
      <c r="L61" s="161">
        <v>752442.85899999994</v>
      </c>
      <c r="N61" s="77">
        <f t="shared" ref="N61:T61" si="64">C61/C60</f>
        <v>8.8704614460082945E-2</v>
      </c>
      <c r="O61" s="77">
        <f t="shared" si="64"/>
        <v>5.5348178257923521E-2</v>
      </c>
      <c r="P61" s="77">
        <f t="shared" si="64"/>
        <v>4.3912256102690402E-2</v>
      </c>
      <c r="Q61" s="77">
        <f t="shared" si="64"/>
        <v>2.1310228675704316E-2</v>
      </c>
      <c r="R61" s="77">
        <f t="shared" si="64"/>
        <v>1.6112762279235422E-2</v>
      </c>
      <c r="S61" s="77">
        <f t="shared" si="64"/>
        <v>2.1647027971663096E-2</v>
      </c>
      <c r="T61" s="77">
        <f t="shared" si="64"/>
        <v>2.4092355889296299E-2</v>
      </c>
      <c r="U61" s="77">
        <f>J61/J60</f>
        <v>2.1173932259393468E-2</v>
      </c>
      <c r="V61" s="77">
        <f>K61/K60</f>
        <v>2.4211750882105441E-2</v>
      </c>
      <c r="W61" s="325">
        <f>L61/L60</f>
        <v>1.3113020621916301E-2</v>
      </c>
      <c r="Y61" s="107">
        <f t="shared" si="57"/>
        <v>-0.1389439226246075</v>
      </c>
      <c r="Z61" s="104">
        <f t="shared" si="58"/>
        <v>-1.109873026018914</v>
      </c>
    </row>
    <row r="62" spans="1:26" ht="20.100000000000001" customHeight="1" thickBot="1" x14ac:dyDescent="0.3">
      <c r="A62" s="24"/>
      <c r="B62" t="s">
        <v>86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35">
        <v>74460814.645000011</v>
      </c>
      <c r="J62" s="12">
        <v>80571504.389999986</v>
      </c>
      <c r="K62" s="11">
        <v>35218550.339999989</v>
      </c>
      <c r="L62" s="161">
        <v>56628909.667999998</v>
      </c>
      <c r="N62" s="77">
        <f t="shared" ref="N62:T62" si="65">C62/C60</f>
        <v>0.91129538553991707</v>
      </c>
      <c r="O62" s="77">
        <f t="shared" si="65"/>
        <v>0.94465182174207651</v>
      </c>
      <c r="P62" s="77">
        <f t="shared" si="65"/>
        <v>0.95608774389730955</v>
      </c>
      <c r="Q62" s="77">
        <f t="shared" si="65"/>
        <v>0.97868977132429569</v>
      </c>
      <c r="R62" s="77">
        <f t="shared" si="65"/>
        <v>0.98388723772076458</v>
      </c>
      <c r="S62" s="77">
        <f t="shared" si="65"/>
        <v>0.97835297202833693</v>
      </c>
      <c r="T62" s="77">
        <f t="shared" si="65"/>
        <v>0.97590764411070363</v>
      </c>
      <c r="U62" s="77">
        <f>J62/J60</f>
        <v>0.97882606774060643</v>
      </c>
      <c r="V62" s="77">
        <f>K62/K60</f>
        <v>0.97578824911789463</v>
      </c>
      <c r="W62" s="325">
        <f>L62/L60</f>
        <v>0.98688697937808378</v>
      </c>
      <c r="Y62" s="105">
        <f t="shared" si="57"/>
        <v>0.60792846727944039</v>
      </c>
      <c r="Z62" s="104">
        <f t="shared" si="58"/>
        <v>1.1098730260189149</v>
      </c>
    </row>
    <row r="63" spans="1:26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36"/>
      <c r="J63" s="15"/>
      <c r="K63" s="14"/>
      <c r="L63" s="160"/>
      <c r="N63" s="134">
        <f t="shared" ref="N63:T63" si="66">C63/C92</f>
        <v>1.0092256520643935E-3</v>
      </c>
      <c r="O63" s="134">
        <f t="shared" si="66"/>
        <v>5.0422015486901062E-4</v>
      </c>
      <c r="P63" s="134">
        <f t="shared" si="66"/>
        <v>1.3561844863477896E-3</v>
      </c>
      <c r="Q63" s="134">
        <f t="shared" si="66"/>
        <v>9.1000519277844444E-4</v>
      </c>
      <c r="R63" s="134">
        <f t="shared" si="66"/>
        <v>3.7839558848325183E-4</v>
      </c>
      <c r="S63" s="134">
        <f t="shared" si="66"/>
        <v>0</v>
      </c>
      <c r="T63" s="134">
        <f t="shared" si="66"/>
        <v>0</v>
      </c>
      <c r="U63" s="134">
        <f>J63/J92</f>
        <v>0</v>
      </c>
      <c r="V63" s="134">
        <f>K63/K92</f>
        <v>0</v>
      </c>
      <c r="W63" s="324">
        <f>L63/L92</f>
        <v>0</v>
      </c>
      <c r="Y63" s="102"/>
      <c r="Z63" s="101">
        <f t="shared" si="58"/>
        <v>0</v>
      </c>
    </row>
    <row r="64" spans="1:26" ht="20.100000000000001" customHeight="1" thickBot="1" x14ac:dyDescent="0.3">
      <c r="A64" s="24"/>
      <c r="B64" t="s">
        <v>85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35"/>
      <c r="J64" s="12"/>
      <c r="K64" s="11"/>
      <c r="L64" s="161"/>
      <c r="N64" s="77">
        <f>C64/C63</f>
        <v>1</v>
      </c>
      <c r="O64" s="77">
        <f>D64/D63</f>
        <v>1</v>
      </c>
      <c r="P64" s="77">
        <f>E64/E63</f>
        <v>1</v>
      </c>
      <c r="Q64" s="77">
        <f>F64/F63</f>
        <v>1</v>
      </c>
      <c r="R64" s="77">
        <f t="shared" ref="R64" si="67">G64/G63</f>
        <v>1</v>
      </c>
      <c r="S64" s="77"/>
      <c r="T64" s="77"/>
      <c r="U64" s="77"/>
      <c r="V64" s="77"/>
      <c r="W64" s="325"/>
      <c r="Y64" s="154"/>
      <c r="Z64" s="104">
        <f t="shared" si="58"/>
        <v>0</v>
      </c>
    </row>
    <row r="65" spans="1:26" ht="20.100000000000001" customHeight="1" thickBot="1" x14ac:dyDescent="0.3">
      <c r="A65" s="5" t="s">
        <v>15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36">
        <v>247875.04399999999</v>
      </c>
      <c r="J65" s="15">
        <v>248270.8330000001</v>
      </c>
      <c r="K65" s="14">
        <v>117141.329</v>
      </c>
      <c r="L65" s="160">
        <v>127978.16899999998</v>
      </c>
      <c r="N65" s="134">
        <f t="shared" ref="N65:T65" si="68">C65/C92</f>
        <v>1.1844389358329453E-3</v>
      </c>
      <c r="O65" s="134">
        <f t="shared" si="68"/>
        <v>4.5966845275738165E-4</v>
      </c>
      <c r="P65" s="134">
        <f t="shared" si="68"/>
        <v>4.1439032353808326E-4</v>
      </c>
      <c r="Q65" s="134">
        <f t="shared" si="68"/>
        <v>5.6260912049258395E-4</v>
      </c>
      <c r="R65" s="134">
        <f t="shared" si="68"/>
        <v>2.2012010529935231E-3</v>
      </c>
      <c r="S65" s="134">
        <f t="shared" si="68"/>
        <v>9.8121698064217297E-4</v>
      </c>
      <c r="T65" s="134">
        <f t="shared" si="68"/>
        <v>1.3210250222906112E-3</v>
      </c>
      <c r="U65" s="134">
        <f>J65/J92</f>
        <v>7.3231061520539716E-4</v>
      </c>
      <c r="V65" s="134">
        <f>K65/K92</f>
        <v>7.9730291455607026E-4</v>
      </c>
      <c r="W65" s="324">
        <f>L65/L92</f>
        <v>5.4825358730533334E-4</v>
      </c>
      <c r="Y65" s="102">
        <f t="shared" si="57"/>
        <v>9.2510816570981383E-2</v>
      </c>
      <c r="Z65" s="101">
        <f t="shared" si="58"/>
        <v>-2.4904932725073693E-2</v>
      </c>
    </row>
    <row r="66" spans="1:26" ht="20.100000000000001" customHeight="1" x14ac:dyDescent="0.25">
      <c r="A66" s="24"/>
      <c r="B66" t="s">
        <v>85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35">
        <v>222709.44199999998</v>
      </c>
      <c r="J66" s="12">
        <v>210056.77500000008</v>
      </c>
      <c r="K66" s="11">
        <v>102965.46399999999</v>
      </c>
      <c r="L66" s="161">
        <v>121853.19299999998</v>
      </c>
      <c r="N66" s="77">
        <f t="shared" ref="N66:T66" si="69">C66/C65</f>
        <v>0.98927586044856775</v>
      </c>
      <c r="O66" s="77">
        <f t="shared" si="69"/>
        <v>0.87984192108121151</v>
      </c>
      <c r="P66" s="77">
        <f t="shared" si="69"/>
        <v>0.62681025735633245</v>
      </c>
      <c r="Q66" s="77">
        <f t="shared" si="69"/>
        <v>0.75631995466229485</v>
      </c>
      <c r="R66" s="77">
        <f t="shared" si="69"/>
        <v>0.47106472485621015</v>
      </c>
      <c r="S66" s="77">
        <f t="shared" si="69"/>
        <v>0.78076626437967778</v>
      </c>
      <c r="T66" s="77">
        <f t="shared" si="69"/>
        <v>0.89847464434539848</v>
      </c>
      <c r="U66" s="77">
        <f>J66/J65</f>
        <v>0.84607914857239797</v>
      </c>
      <c r="V66" s="77">
        <f>K66/K65</f>
        <v>0.87898493963646251</v>
      </c>
      <c r="W66" s="325">
        <f>L66/L65</f>
        <v>0.95214046233150906</v>
      </c>
      <c r="Y66" s="107">
        <f t="shared" si="57"/>
        <v>0.18343751648611026</v>
      </c>
      <c r="Z66" s="104">
        <f t="shared" si="58"/>
        <v>7.3155522695046553</v>
      </c>
    </row>
    <row r="67" spans="1:26" ht="20.100000000000001" customHeight="1" thickBot="1" x14ac:dyDescent="0.3">
      <c r="A67" s="24"/>
      <c r="B67" t="s">
        <v>86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35">
        <v>25165.602000000003</v>
      </c>
      <c r="J67" s="12">
        <v>38214.058000000005</v>
      </c>
      <c r="K67" s="11">
        <v>14175.864999999998</v>
      </c>
      <c r="L67" s="161">
        <v>6124.9760000000006</v>
      </c>
      <c r="N67" s="77">
        <f t="shared" ref="N67:T67" si="70">C67/C65</f>
        <v>1.0724139551432236E-2</v>
      </c>
      <c r="O67" s="77">
        <f t="shared" si="70"/>
        <v>0.12015807891878846</v>
      </c>
      <c r="P67" s="77">
        <f t="shared" si="70"/>
        <v>0.37318974264366755</v>
      </c>
      <c r="Q67" s="77">
        <f t="shared" si="70"/>
        <v>0.24368004533770518</v>
      </c>
      <c r="R67" s="77">
        <f t="shared" si="70"/>
        <v>0.5289352751437898</v>
      </c>
      <c r="S67" s="77">
        <f t="shared" si="70"/>
        <v>0.2192337356203222</v>
      </c>
      <c r="T67" s="77">
        <f t="shared" si="70"/>
        <v>0.10152535565460154</v>
      </c>
      <c r="U67" s="77">
        <f>J67/J65</f>
        <v>0.15392085142760201</v>
      </c>
      <c r="V67" s="77">
        <f>K67/K65</f>
        <v>0.12101506036353743</v>
      </c>
      <c r="W67" s="325">
        <f>L67/L65</f>
        <v>4.7859537668490958E-2</v>
      </c>
      <c r="Y67" s="105">
        <f t="shared" si="57"/>
        <v>-0.56792929390904878</v>
      </c>
      <c r="Z67" s="104">
        <f t="shared" si="58"/>
        <v>-7.3155522695046464</v>
      </c>
    </row>
    <row r="68" spans="1:26" ht="20.100000000000001" customHeight="1" thickBot="1" x14ac:dyDescent="0.3">
      <c r="A68" s="5" t="s">
        <v>18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36">
        <v>948494.69299999997</v>
      </c>
      <c r="J68" s="15">
        <v>930970.05999999982</v>
      </c>
      <c r="K68" s="14">
        <v>384524.353</v>
      </c>
      <c r="L68" s="160">
        <v>727834.32299999997</v>
      </c>
      <c r="N68" s="134">
        <f t="shared" ref="N68:T68" si="71">C68/C92</f>
        <v>1.7907638841181514E-3</v>
      </c>
      <c r="O68" s="134">
        <f t="shared" si="71"/>
        <v>2.3026480154033305E-3</v>
      </c>
      <c r="P68" s="134">
        <f t="shared" si="71"/>
        <v>3.8021169047431852E-3</v>
      </c>
      <c r="Q68" s="134">
        <f t="shared" si="71"/>
        <v>2.5008901757464005E-3</v>
      </c>
      <c r="R68" s="134">
        <f t="shared" si="71"/>
        <v>2.0000512511495756E-3</v>
      </c>
      <c r="S68" s="134">
        <f t="shared" si="71"/>
        <v>2.7947635200672341E-3</v>
      </c>
      <c r="T68" s="134">
        <f t="shared" si="71"/>
        <v>5.054906709216162E-3</v>
      </c>
      <c r="U68" s="134">
        <f>J68/J92</f>
        <v>2.7460304101706748E-3</v>
      </c>
      <c r="V68" s="134">
        <f>K68/K92</f>
        <v>2.6172008631102964E-3</v>
      </c>
      <c r="W68" s="324">
        <f>L68/L92</f>
        <v>3.1180144368896131E-3</v>
      </c>
      <c r="Y68" s="102">
        <f t="shared" si="57"/>
        <v>0.89281723594760187</v>
      </c>
      <c r="Z68" s="101">
        <f t="shared" si="58"/>
        <v>5.0081357377931672E-2</v>
      </c>
    </row>
    <row r="69" spans="1:26" ht="20.100000000000001" customHeight="1" x14ac:dyDescent="0.25">
      <c r="A69" s="24"/>
      <c r="B69" t="s">
        <v>85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35">
        <v>193261.55700000003</v>
      </c>
      <c r="J69" s="12">
        <v>244607.57200000004</v>
      </c>
      <c r="K69" s="11">
        <v>113965.088</v>
      </c>
      <c r="L69" s="161">
        <v>247588.35400000002</v>
      </c>
      <c r="N69" s="77">
        <f t="shared" ref="N69:T69" si="72">C69/C68</f>
        <v>0.22023279615129307</v>
      </c>
      <c r="O69" s="77">
        <f t="shared" si="72"/>
        <v>0.10955101008428159</v>
      </c>
      <c r="P69" s="77">
        <f t="shared" si="72"/>
        <v>0.14095345172378837</v>
      </c>
      <c r="Q69" s="77">
        <f t="shared" si="72"/>
        <v>0.1330898850184806</v>
      </c>
      <c r="R69" s="77">
        <f t="shared" si="72"/>
        <v>0.25064089026942787</v>
      </c>
      <c r="S69" s="77">
        <f t="shared" si="72"/>
        <v>0.23571476244505679</v>
      </c>
      <c r="T69" s="77">
        <f t="shared" si="72"/>
        <v>0.20375607626093489</v>
      </c>
      <c r="U69" s="77">
        <f>J69/J68</f>
        <v>0.2627448319874004</v>
      </c>
      <c r="V69" s="77">
        <f>K69/K68</f>
        <v>0.29637937652287005</v>
      </c>
      <c r="W69" s="325">
        <f>L69/L68</f>
        <v>0.34017130846411048</v>
      </c>
      <c r="Y69" s="107">
        <f t="shared" si="57"/>
        <v>1.1724929831142674</v>
      </c>
      <c r="Z69" s="104">
        <f t="shared" si="58"/>
        <v>4.3791931941240421</v>
      </c>
    </row>
    <row r="70" spans="1:26" ht="20.100000000000001" customHeight="1" thickBot="1" x14ac:dyDescent="0.3">
      <c r="A70" s="24"/>
      <c r="B70" t="s">
        <v>86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35">
        <v>755233.13599999994</v>
      </c>
      <c r="J70" s="12">
        <v>686362.48799999978</v>
      </c>
      <c r="K70" s="11">
        <v>270559.26500000001</v>
      </c>
      <c r="L70" s="161">
        <v>480245.96899999998</v>
      </c>
      <c r="N70" s="77">
        <f t="shared" ref="N70:T70" si="73">C70/C68</f>
        <v>0.7797672038487069</v>
      </c>
      <c r="O70" s="77">
        <f t="shared" si="73"/>
        <v>0.89044898991571841</v>
      </c>
      <c r="P70" s="77">
        <f t="shared" si="73"/>
        <v>0.85904654827621163</v>
      </c>
      <c r="Q70" s="77">
        <f t="shared" si="73"/>
        <v>0.86691011498151938</v>
      </c>
      <c r="R70" s="77">
        <f t="shared" si="73"/>
        <v>0.74935910973057218</v>
      </c>
      <c r="S70" s="77">
        <f t="shared" si="73"/>
        <v>0.76428523755494326</v>
      </c>
      <c r="T70" s="77">
        <f t="shared" si="73"/>
        <v>0.79624392373906505</v>
      </c>
      <c r="U70" s="77">
        <f>J70/J68</f>
        <v>0.7372551680125996</v>
      </c>
      <c r="V70" s="77">
        <f>K70/K68</f>
        <v>0.70362062347712995</v>
      </c>
      <c r="W70" s="325">
        <f>L70/L68</f>
        <v>0.65982869153588952</v>
      </c>
      <c r="Y70" s="105">
        <f t="shared" si="57"/>
        <v>0.77501209947476746</v>
      </c>
      <c r="Z70" s="104">
        <f t="shared" si="58"/>
        <v>-4.3791931941240421</v>
      </c>
    </row>
    <row r="71" spans="1:26" ht="20.100000000000001" customHeight="1" thickBot="1" x14ac:dyDescent="0.3">
      <c r="A71" s="5" t="s">
        <v>19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36">
        <v>17027672.255000006</v>
      </c>
      <c r="J71" s="15">
        <v>19216143.536000002</v>
      </c>
      <c r="K71" s="14">
        <v>8144177.5999999978</v>
      </c>
      <c r="L71" s="160">
        <v>11213357.523000002</v>
      </c>
      <c r="N71" s="134">
        <f t="shared" ref="N71:T71" si="74">C71/C92</f>
        <v>8.9538738865098805E-2</v>
      </c>
      <c r="O71" s="134">
        <f t="shared" si="74"/>
        <v>6.0887751478645197E-2</v>
      </c>
      <c r="P71" s="134">
        <f t="shared" si="74"/>
        <v>5.2994438973086935E-2</v>
      </c>
      <c r="Q71" s="134">
        <f t="shared" si="74"/>
        <v>5.0738162848921999E-2</v>
      </c>
      <c r="R71" s="134">
        <f t="shared" si="74"/>
        <v>5.0256040018283391E-2</v>
      </c>
      <c r="S71" s="134">
        <f t="shared" si="74"/>
        <v>4.3109173336871483E-2</v>
      </c>
      <c r="T71" s="134">
        <f t="shared" si="74"/>
        <v>9.0747260221237136E-2</v>
      </c>
      <c r="U71" s="134">
        <f>J71/J92</f>
        <v>5.6680785755946497E-2</v>
      </c>
      <c r="V71" s="134">
        <f>K71/K92</f>
        <v>5.5431986238966606E-2</v>
      </c>
      <c r="W71" s="324">
        <f>L71/L92</f>
        <v>4.8037595284880177E-2</v>
      </c>
      <c r="Y71" s="102">
        <f t="shared" si="57"/>
        <v>0.37685572119645389</v>
      </c>
      <c r="Z71" s="101">
        <f t="shared" si="58"/>
        <v>-0.73943909540864283</v>
      </c>
    </row>
    <row r="72" spans="1:26" ht="20.100000000000001" customHeight="1" x14ac:dyDescent="0.25">
      <c r="A72" s="24"/>
      <c r="B72" t="s">
        <v>85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35">
        <v>2085596.2620000006</v>
      </c>
      <c r="J72" s="12">
        <v>1824555.6069999996</v>
      </c>
      <c r="K72" s="11">
        <v>884286.7559999997</v>
      </c>
      <c r="L72" s="161">
        <v>568690.60200000007</v>
      </c>
      <c r="N72" s="77">
        <f t="shared" ref="N72:T72" si="75">C72/C71</f>
        <v>0.109696271470186</v>
      </c>
      <c r="O72" s="77">
        <f t="shared" si="75"/>
        <v>5.2251315196425972E-2</v>
      </c>
      <c r="P72" s="77">
        <f t="shared" si="75"/>
        <v>0.1752824466784802</v>
      </c>
      <c r="Q72" s="77">
        <f t="shared" si="75"/>
        <v>0.19556702050702299</v>
      </c>
      <c r="R72" s="77">
        <f t="shared" si="75"/>
        <v>0.19709464221598691</v>
      </c>
      <c r="S72" s="77">
        <f t="shared" si="75"/>
        <v>0.201426095913468</v>
      </c>
      <c r="T72" s="77">
        <f t="shared" si="75"/>
        <v>0.12248275811085017</v>
      </c>
      <c r="U72" s="77">
        <f>J72/J71</f>
        <v>9.4949103787751774E-2</v>
      </c>
      <c r="V72" s="77">
        <f>K72/K71</f>
        <v>0.1085790118329443</v>
      </c>
      <c r="W72" s="325">
        <f>L72/L71</f>
        <v>5.0715461522879687E-2</v>
      </c>
      <c r="Y72" s="107">
        <f t="shared" si="57"/>
        <v>-0.35689345323633881</v>
      </c>
      <c r="Z72" s="104">
        <f t="shared" si="58"/>
        <v>-5.7863550310064609</v>
      </c>
    </row>
    <row r="73" spans="1:26" ht="20.100000000000001" customHeight="1" thickBot="1" x14ac:dyDescent="0.3">
      <c r="A73" s="24"/>
      <c r="B73" t="s">
        <v>86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35">
        <v>14942075.993000004</v>
      </c>
      <c r="J73" s="12">
        <v>17391587.929000001</v>
      </c>
      <c r="K73" s="11">
        <v>7259890.8439999977</v>
      </c>
      <c r="L73" s="161">
        <v>10644666.921000002</v>
      </c>
      <c r="N73" s="77">
        <f t="shared" ref="N73:T73" si="76">C73/C71</f>
        <v>0.89030372852981399</v>
      </c>
      <c r="O73" s="77">
        <f t="shared" si="76"/>
        <v>0.94774868480357399</v>
      </c>
      <c r="P73" s="77">
        <f t="shared" si="76"/>
        <v>0.82471755332151986</v>
      </c>
      <c r="Q73" s="77">
        <f t="shared" si="76"/>
        <v>0.80443297949297699</v>
      </c>
      <c r="R73" s="77">
        <f t="shared" si="76"/>
        <v>0.80290535778401306</v>
      </c>
      <c r="S73" s="77">
        <f t="shared" si="76"/>
        <v>0.79857390408653206</v>
      </c>
      <c r="T73" s="77">
        <f t="shared" si="76"/>
        <v>0.8775172418891497</v>
      </c>
      <c r="U73" s="77">
        <f>J73/J71</f>
        <v>0.90505089621224821</v>
      </c>
      <c r="V73" s="77">
        <f>K73/K71</f>
        <v>0.89142098816705562</v>
      </c>
      <c r="W73" s="325">
        <f>L73/L71</f>
        <v>0.94928453847712035</v>
      </c>
      <c r="Y73" s="105">
        <f t="shared" si="57"/>
        <v>0.46622961002194446</v>
      </c>
      <c r="Z73" s="104">
        <f t="shared" si="58"/>
        <v>5.7863550310064742</v>
      </c>
    </row>
    <row r="74" spans="1:26" ht="20.100000000000001" customHeight="1" thickBot="1" x14ac:dyDescent="0.3">
      <c r="A74" s="5" t="s">
        <v>84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36">
        <v>3666517.8790000007</v>
      </c>
      <c r="J74" s="15">
        <v>4640017.2359999986</v>
      </c>
      <c r="K74" s="14">
        <v>1907675.9930000002</v>
      </c>
      <c r="L74" s="160">
        <v>4020714.5450000009</v>
      </c>
      <c r="N74" s="134">
        <f t="shared" ref="N74:T74" si="77">C74/C92</f>
        <v>4.0883351334915947E-3</v>
      </c>
      <c r="O74" s="134">
        <f t="shared" si="77"/>
        <v>4.5589415985496703E-3</v>
      </c>
      <c r="P74" s="134">
        <f t="shared" si="77"/>
        <v>8.8587765282098895E-3</v>
      </c>
      <c r="Q74" s="134">
        <f t="shared" si="77"/>
        <v>1.2531968132150958E-2</v>
      </c>
      <c r="R74" s="134">
        <f t="shared" si="77"/>
        <v>1.924288728702938E-2</v>
      </c>
      <c r="S74" s="134">
        <f t="shared" si="77"/>
        <v>1.5439887320302256E-2</v>
      </c>
      <c r="T74" s="134">
        <f t="shared" si="77"/>
        <v>1.9540336875683621E-2</v>
      </c>
      <c r="U74" s="134">
        <f>J74/J92</f>
        <v>1.3686399790098598E-2</v>
      </c>
      <c r="V74" s="134">
        <f>K74/K92</f>
        <v>1.2984278411657304E-2</v>
      </c>
      <c r="W74" s="324">
        <f>L74/L92</f>
        <v>1.7224587521852901E-2</v>
      </c>
      <c r="Y74" s="102">
        <f t="shared" si="57"/>
        <v>1.1076506491424931</v>
      </c>
      <c r="Z74" s="101">
        <f t="shared" si="58"/>
        <v>0.4240309110195597</v>
      </c>
    </row>
    <row r="75" spans="1:26" ht="20.100000000000001" customHeight="1" x14ac:dyDescent="0.25">
      <c r="A75" s="24"/>
      <c r="B75" t="s">
        <v>85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35">
        <v>196037.67</v>
      </c>
      <c r="J75" s="12">
        <v>169323.58199999997</v>
      </c>
      <c r="K75" s="11">
        <v>64228.988999999994</v>
      </c>
      <c r="L75" s="161">
        <v>155927.361</v>
      </c>
      <c r="N75" s="77">
        <f t="shared" ref="N75:T75" si="78">C75/C74</f>
        <v>2.499530803138611E-2</v>
      </c>
      <c r="O75" s="77">
        <f t="shared" si="78"/>
        <v>5.9126272876802333E-2</v>
      </c>
      <c r="P75" s="77">
        <f t="shared" si="78"/>
        <v>0.43916373735746583</v>
      </c>
      <c r="Q75" s="77">
        <f t="shared" si="78"/>
        <v>0.15362061520029821</v>
      </c>
      <c r="R75" s="77">
        <f t="shared" si="78"/>
        <v>8.5532998590791692E-2</v>
      </c>
      <c r="S75" s="77">
        <f t="shared" si="78"/>
        <v>7.7262353319646163E-2</v>
      </c>
      <c r="T75" s="77">
        <f t="shared" si="78"/>
        <v>5.3466988698679677E-2</v>
      </c>
      <c r="U75" s="77">
        <f>J75/J74</f>
        <v>3.6492015737848438E-2</v>
      </c>
      <c r="V75" s="77">
        <f>K75/K74</f>
        <v>3.3668709589930866E-2</v>
      </c>
      <c r="W75" s="325">
        <f>L75/L74</f>
        <v>3.8781007518652377E-2</v>
      </c>
      <c r="Y75" s="107">
        <f t="shared" si="57"/>
        <v>1.4276788943385053</v>
      </c>
      <c r="Z75" s="104">
        <f t="shared" si="58"/>
        <v>0.51122979287215109</v>
      </c>
    </row>
    <row r="76" spans="1:26" ht="20.100000000000001" customHeight="1" thickBot="1" x14ac:dyDescent="0.3">
      <c r="A76" s="24"/>
      <c r="B76" t="s">
        <v>86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35">
        <v>3470480.2090000007</v>
      </c>
      <c r="J76" s="12">
        <v>4470693.6539999982</v>
      </c>
      <c r="K76" s="11">
        <v>1843447.0040000002</v>
      </c>
      <c r="L76" s="161">
        <v>3864787.1840000008</v>
      </c>
      <c r="N76" s="77">
        <f t="shared" ref="N76:T76" si="79">C76/C74</f>
        <v>0.97500469196861395</v>
      </c>
      <c r="O76" s="77">
        <f t="shared" si="79"/>
        <v>0.94087372712319772</v>
      </c>
      <c r="P76" s="77">
        <f t="shared" si="79"/>
        <v>0.56083626264253417</v>
      </c>
      <c r="Q76" s="77">
        <f t="shared" si="79"/>
        <v>0.84637938479970176</v>
      </c>
      <c r="R76" s="77">
        <f t="shared" si="79"/>
        <v>0.91446700140920834</v>
      </c>
      <c r="S76" s="77">
        <f t="shared" si="79"/>
        <v>0.92273764668035385</v>
      </c>
      <c r="T76" s="77">
        <f t="shared" si="79"/>
        <v>0.94653301130132039</v>
      </c>
      <c r="U76" s="77">
        <f>J76/J74</f>
        <v>0.96350798426215145</v>
      </c>
      <c r="V76" s="77">
        <f>K76/K74</f>
        <v>0.96633129041006915</v>
      </c>
      <c r="W76" s="325">
        <f>L76/L74</f>
        <v>0.96121899248134757</v>
      </c>
      <c r="Y76" s="105">
        <f t="shared" si="57"/>
        <v>1.0965002929913359</v>
      </c>
      <c r="Z76" s="104">
        <f t="shared" si="58"/>
        <v>-0.51122979287215875</v>
      </c>
    </row>
    <row r="77" spans="1:26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36">
        <v>13821841.998999998</v>
      </c>
      <c r="J77" s="15">
        <v>11881655.843999997</v>
      </c>
      <c r="K77" s="14">
        <v>6369831.5750000011</v>
      </c>
      <c r="L77" s="160">
        <v>6378436.5529999984</v>
      </c>
      <c r="N77" s="134">
        <f t="shared" ref="N77:T77" si="80">C77/C92</f>
        <v>3.121582959307518E-2</v>
      </c>
      <c r="O77" s="134">
        <f t="shared" si="80"/>
        <v>3.1034252527984949E-2</v>
      </c>
      <c r="P77" s="134">
        <f t="shared" si="80"/>
        <v>3.2642141069930894E-2</v>
      </c>
      <c r="Q77" s="134">
        <f t="shared" si="80"/>
        <v>2.415590106318144E-2</v>
      </c>
      <c r="R77" s="134">
        <f t="shared" si="80"/>
        <v>1.814276259532421E-2</v>
      </c>
      <c r="S77" s="134">
        <f t="shared" si="80"/>
        <v>3.9468282443825366E-2</v>
      </c>
      <c r="T77" s="134">
        <f t="shared" si="80"/>
        <v>7.3662111522716581E-2</v>
      </c>
      <c r="U77" s="134">
        <f>J77/J92</f>
        <v>3.504665689335499E-2</v>
      </c>
      <c r="V77" s="134">
        <f>K77/K92</f>
        <v>4.3355196012662488E-2</v>
      </c>
      <c r="W77" s="324">
        <f>L77/L92</f>
        <v>2.7324978540533069E-2</v>
      </c>
      <c r="Y77" s="102">
        <f t="shared" si="57"/>
        <v>1.3508956867509206E-3</v>
      </c>
      <c r="Z77" s="101">
        <f t="shared" si="58"/>
        <v>-1.6030217472129418</v>
      </c>
    </row>
    <row r="78" spans="1:26" ht="20.100000000000001" customHeight="1" x14ac:dyDescent="0.25">
      <c r="A78" s="24"/>
      <c r="B78" t="s">
        <v>85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35">
        <v>11003287.683999997</v>
      </c>
      <c r="J78" s="12">
        <v>8813273.0419999976</v>
      </c>
      <c r="K78" s="11">
        <v>4642506.6340000005</v>
      </c>
      <c r="L78" s="161">
        <v>4999031.515999998</v>
      </c>
      <c r="N78" s="77">
        <f t="shared" ref="N78:T78" si="81">C78/C77</f>
        <v>0.78190140508735229</v>
      </c>
      <c r="O78" s="77">
        <f t="shared" si="81"/>
        <v>0.87640843430196114</v>
      </c>
      <c r="P78" s="77">
        <f t="shared" si="81"/>
        <v>0.87485289152323387</v>
      </c>
      <c r="Q78" s="77">
        <f t="shared" si="81"/>
        <v>0.79725455543120916</v>
      </c>
      <c r="R78" s="77">
        <f t="shared" si="81"/>
        <v>0.8356806723134822</v>
      </c>
      <c r="S78" s="77">
        <f t="shared" si="81"/>
        <v>0.72976326824260984</v>
      </c>
      <c r="T78" s="77">
        <f t="shared" si="81"/>
        <v>0.79607968929149087</v>
      </c>
      <c r="U78" s="77">
        <f>J78/J77</f>
        <v>0.74175461381087948</v>
      </c>
      <c r="V78" s="77">
        <f>K78/K77</f>
        <v>0.72882721926599758</v>
      </c>
      <c r="W78" s="325">
        <f>L78/L77</f>
        <v>0.78373931832069121</v>
      </c>
      <c r="Y78" s="107">
        <f t="shared" si="57"/>
        <v>7.6795772221183514E-2</v>
      </c>
      <c r="Z78" s="104">
        <f t="shared" si="58"/>
        <v>5.4912099054693631</v>
      </c>
    </row>
    <row r="79" spans="1:26" ht="20.100000000000001" customHeight="1" thickBot="1" x14ac:dyDescent="0.3">
      <c r="A79" s="24"/>
      <c r="B79" t="s">
        <v>86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35">
        <v>2818554.3150000009</v>
      </c>
      <c r="J79" s="12">
        <v>3068382.8019999987</v>
      </c>
      <c r="K79" s="11">
        <v>1727324.9410000003</v>
      </c>
      <c r="L79" s="161">
        <v>1379405.0370000002</v>
      </c>
      <c r="N79" s="77">
        <f t="shared" ref="N79:T79" si="82">C79/C77</f>
        <v>0.21809859491264769</v>
      </c>
      <c r="O79" s="77">
        <f t="shared" si="82"/>
        <v>0.12359156569803884</v>
      </c>
      <c r="P79" s="77">
        <f t="shared" si="82"/>
        <v>0.12514710847676613</v>
      </c>
      <c r="Q79" s="77">
        <f t="shared" si="82"/>
        <v>0.20274544456879084</v>
      </c>
      <c r="R79" s="77">
        <f t="shared" si="82"/>
        <v>0.16431932768651775</v>
      </c>
      <c r="S79" s="77">
        <f t="shared" si="82"/>
        <v>0.2702367317573901</v>
      </c>
      <c r="T79" s="77">
        <f t="shared" si="82"/>
        <v>0.20392031070850916</v>
      </c>
      <c r="U79" s="77">
        <f>J79/J77</f>
        <v>0.25824538618912041</v>
      </c>
      <c r="V79" s="77">
        <f>K79/K77</f>
        <v>0.27117278073400236</v>
      </c>
      <c r="W79" s="325">
        <f>L79/L77</f>
        <v>0.21626068167930879</v>
      </c>
      <c r="Y79" s="105">
        <f t="shared" si="57"/>
        <v>-0.20142122407992258</v>
      </c>
      <c r="Z79" s="104">
        <f t="shared" si="58"/>
        <v>-5.4912099054693577</v>
      </c>
    </row>
    <row r="80" spans="1:26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36">
        <v>17287490.878000006</v>
      </c>
      <c r="J80" s="15">
        <v>17651865.947000012</v>
      </c>
      <c r="K80" s="14">
        <v>7646045.6860000007</v>
      </c>
      <c r="L80" s="160">
        <v>11079903.309</v>
      </c>
      <c r="N80" s="134">
        <f t="shared" ref="N80:T80" si="83">C80/C92</f>
        <v>3.7408234865312542E-2</v>
      </c>
      <c r="O80" s="134">
        <f t="shared" si="83"/>
        <v>3.5100511444595923E-2</v>
      </c>
      <c r="P80" s="134">
        <f t="shared" si="83"/>
        <v>2.9096184736462541E-2</v>
      </c>
      <c r="Q80" s="134">
        <f t="shared" si="83"/>
        <v>4.968478667366006E-2</v>
      </c>
      <c r="R80" s="134">
        <f t="shared" si="83"/>
        <v>5.7645454930059313E-2</v>
      </c>
      <c r="S80" s="134">
        <f t="shared" si="83"/>
        <v>5.4159650335142459E-2</v>
      </c>
      <c r="T80" s="134">
        <f t="shared" si="83"/>
        <v>9.2131937342020992E-2</v>
      </c>
      <c r="U80" s="134">
        <f>J80/J92</f>
        <v>5.2066723484875781E-2</v>
      </c>
      <c r="V80" s="134">
        <f>K80/K92</f>
        <v>5.2041534463696137E-2</v>
      </c>
      <c r="W80" s="324">
        <f>L80/L92</f>
        <v>4.7465882529976536E-2</v>
      </c>
      <c r="Y80" s="102">
        <f t="shared" si="57"/>
        <v>0.44910242025985186</v>
      </c>
      <c r="Z80" s="101">
        <f t="shared" si="58"/>
        <v>-0.45756519337196017</v>
      </c>
    </row>
    <row r="81" spans="1:26" ht="20.100000000000001" customHeight="1" x14ac:dyDescent="0.25">
      <c r="A81" s="24"/>
      <c r="B81" t="s">
        <v>85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35">
        <v>16370271.806000005</v>
      </c>
      <c r="J81" s="12">
        <v>16252951.273000013</v>
      </c>
      <c r="K81" s="11">
        <v>7075263.182000001</v>
      </c>
      <c r="L81" s="161">
        <v>10062628.763</v>
      </c>
      <c r="N81" s="77">
        <f t="shared" ref="N81:T81" si="84">C81/C80</f>
        <v>0.8772944820627665</v>
      </c>
      <c r="O81" s="77">
        <f t="shared" si="84"/>
        <v>0.88111774356626227</v>
      </c>
      <c r="P81" s="77">
        <f t="shared" si="84"/>
        <v>0.87497406763074326</v>
      </c>
      <c r="Q81" s="77">
        <f t="shared" si="84"/>
        <v>0.89862332126516542</v>
      </c>
      <c r="R81" s="77">
        <f t="shared" si="84"/>
        <v>0.8891461491938083</v>
      </c>
      <c r="S81" s="77">
        <f t="shared" si="84"/>
        <v>0.89025706546002625</v>
      </c>
      <c r="T81" s="77">
        <f t="shared" si="84"/>
        <v>0.9469431927124109</v>
      </c>
      <c r="U81" s="77">
        <f>J81/J80</f>
        <v>0.92074975652997471</v>
      </c>
      <c r="V81" s="77">
        <f>K81/K80</f>
        <v>0.92534932075476484</v>
      </c>
      <c r="W81" s="325">
        <f>L81/L80</f>
        <v>0.90818741665609237</v>
      </c>
      <c r="Y81" s="107">
        <f t="shared" si="57"/>
        <v>0.42222677858826241</v>
      </c>
      <c r="Z81" s="104">
        <f t="shared" si="58"/>
        <v>-1.7161904098672465</v>
      </c>
    </row>
    <row r="82" spans="1:26" ht="20.100000000000001" customHeight="1" thickBot="1" x14ac:dyDescent="0.3">
      <c r="A82" s="24"/>
      <c r="B82" t="s">
        <v>86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35">
        <v>917219.07200000004</v>
      </c>
      <c r="J82" s="12">
        <v>1398914.6739999999</v>
      </c>
      <c r="K82" s="11">
        <v>570782.50400000007</v>
      </c>
      <c r="L82" s="161">
        <v>1017274.5459999999</v>
      </c>
      <c r="N82" s="77">
        <f t="shared" ref="N82:T82" si="85">C82/C80</f>
        <v>0.12270551793723355</v>
      </c>
      <c r="O82" s="77">
        <f t="shared" si="85"/>
        <v>0.11888225643373775</v>
      </c>
      <c r="P82" s="77">
        <f t="shared" si="85"/>
        <v>0.1250259323692568</v>
      </c>
      <c r="Q82" s="77">
        <f t="shared" si="85"/>
        <v>0.10137667873483459</v>
      </c>
      <c r="R82" s="77">
        <f t="shared" si="85"/>
        <v>0.1108538508061917</v>
      </c>
      <c r="S82" s="77">
        <f t="shared" si="85"/>
        <v>0.10974293453997375</v>
      </c>
      <c r="T82" s="77">
        <f t="shared" si="85"/>
        <v>5.3056807287589054E-2</v>
      </c>
      <c r="U82" s="77">
        <f>J82/J80</f>
        <v>7.9250243470025308E-2</v>
      </c>
      <c r="V82" s="77">
        <f>K82/K80</f>
        <v>7.4650679245235163E-2</v>
      </c>
      <c r="W82" s="325">
        <f>L82/L80</f>
        <v>9.1812583343907572E-2</v>
      </c>
      <c r="Y82" s="105">
        <f t="shared" si="57"/>
        <v>0.78224549433631507</v>
      </c>
      <c r="Z82" s="104">
        <f t="shared" si="58"/>
        <v>1.7161904098672409</v>
      </c>
    </row>
    <row r="83" spans="1:26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36">
        <v>20662110.976</v>
      </c>
      <c r="J83" s="15">
        <v>22607036.657999996</v>
      </c>
      <c r="K83" s="14">
        <v>8852853.0810000002</v>
      </c>
      <c r="L83" s="160">
        <v>15416348.031000001</v>
      </c>
      <c r="N83" s="134">
        <f t="shared" ref="N83:T83" si="86">C83/C92</f>
        <v>6.2100001494831067E-2</v>
      </c>
      <c r="O83" s="134">
        <f t="shared" si="86"/>
        <v>5.4956467689783739E-2</v>
      </c>
      <c r="P83" s="134">
        <f t="shared" si="86"/>
        <v>5.4007018286172319E-2</v>
      </c>
      <c r="Q83" s="134">
        <f t="shared" si="86"/>
        <v>6.7269623987208288E-2</v>
      </c>
      <c r="R83" s="134">
        <f t="shared" si="86"/>
        <v>6.7175687994421418E-2</v>
      </c>
      <c r="S83" s="134">
        <f t="shared" si="86"/>
        <v>6.5718722545600683E-2</v>
      </c>
      <c r="T83" s="134">
        <f t="shared" si="86"/>
        <v>0.11011663446297354</v>
      </c>
      <c r="U83" s="134">
        <f>J83/J92</f>
        <v>6.6682713885246991E-2</v>
      </c>
      <c r="V83" s="134">
        <f>K83/K92</f>
        <v>6.0255467680565472E-2</v>
      </c>
      <c r="W83" s="324">
        <f>L83/L92</f>
        <v>6.6043046069390668E-2</v>
      </c>
      <c r="Y83" s="102">
        <f t="shared" si="57"/>
        <v>0.74139883379365901</v>
      </c>
      <c r="Z83" s="101">
        <f t="shared" si="58"/>
        <v>0.57875783888251964</v>
      </c>
    </row>
    <row r="84" spans="1:26" ht="20.100000000000001" customHeight="1" x14ac:dyDescent="0.25">
      <c r="A84" s="24"/>
      <c r="B84" t="s">
        <v>85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35">
        <v>18374711.368000001</v>
      </c>
      <c r="J84" s="12">
        <v>20219405.490999997</v>
      </c>
      <c r="K84" s="11">
        <v>7854933.5900000008</v>
      </c>
      <c r="L84" s="161">
        <v>13571891.559000002</v>
      </c>
      <c r="N84" s="77">
        <f t="shared" ref="N84:T84" si="87">C84/C83</f>
        <v>0.89285706283269761</v>
      </c>
      <c r="O84" s="77">
        <f t="shared" si="87"/>
        <v>0.90227840569700146</v>
      </c>
      <c r="P84" s="77">
        <f t="shared" si="87"/>
        <v>0.91022995218682778</v>
      </c>
      <c r="Q84" s="77">
        <f t="shared" si="87"/>
        <v>0.86124402217603202</v>
      </c>
      <c r="R84" s="77">
        <f t="shared" si="87"/>
        <v>0.86978325715719684</v>
      </c>
      <c r="S84" s="77">
        <f t="shared" si="87"/>
        <v>0.86671823709264117</v>
      </c>
      <c r="T84" s="77">
        <f t="shared" si="87"/>
        <v>0.8892949703611156</v>
      </c>
      <c r="U84" s="77">
        <f>J84/J83</f>
        <v>0.89438548700034581</v>
      </c>
      <c r="V84" s="77">
        <f>K84/K83</f>
        <v>0.88727707532594946</v>
      </c>
      <c r="W84" s="325">
        <f>L84/L83</f>
        <v>0.88035710738424755</v>
      </c>
      <c r="Y84" s="107">
        <f t="shared" si="57"/>
        <v>0.72781747974014388</v>
      </c>
      <c r="Z84" s="104">
        <f t="shared" si="58"/>
        <v>-0.691996794170191</v>
      </c>
    </row>
    <row r="85" spans="1:26" ht="20.100000000000001" customHeight="1" thickBot="1" x14ac:dyDescent="0.3">
      <c r="A85" s="24"/>
      <c r="B85" t="s">
        <v>86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35">
        <v>2287399.608</v>
      </c>
      <c r="J85" s="12">
        <v>2387631.1670000004</v>
      </c>
      <c r="K85" s="11">
        <v>997919.49100000004</v>
      </c>
      <c r="L85" s="161">
        <v>1844456.4719999998</v>
      </c>
      <c r="N85" s="77">
        <f t="shared" ref="N85:T85" si="88">C85/C83</f>
        <v>0.10714293716730237</v>
      </c>
      <c r="O85" s="77">
        <f t="shared" si="88"/>
        <v>9.7721594302998524E-2</v>
      </c>
      <c r="P85" s="77">
        <f t="shared" si="88"/>
        <v>8.9770047813172271E-2</v>
      </c>
      <c r="Q85" s="77">
        <f t="shared" si="88"/>
        <v>0.13875597782396798</v>
      </c>
      <c r="R85" s="77">
        <f t="shared" si="88"/>
        <v>0.13021674284280316</v>
      </c>
      <c r="S85" s="77">
        <f t="shared" si="88"/>
        <v>0.13328176290735885</v>
      </c>
      <c r="T85" s="77">
        <f t="shared" si="88"/>
        <v>0.11070502963888447</v>
      </c>
      <c r="U85" s="77">
        <f>J85/J83</f>
        <v>0.10561451299965423</v>
      </c>
      <c r="V85" s="77">
        <f>K85/K83</f>
        <v>0.11272292467405062</v>
      </c>
      <c r="W85" s="325">
        <f>L85/L83</f>
        <v>0.11964289261575245</v>
      </c>
      <c r="Y85" s="105">
        <f t="shared" si="57"/>
        <v>0.84830188069750789</v>
      </c>
      <c r="Z85" s="104">
        <f t="shared" si="58"/>
        <v>0.69199679417018267</v>
      </c>
    </row>
    <row r="86" spans="1:26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66475834</v>
      </c>
      <c r="I86" s="36">
        <v>105452815.31699996</v>
      </c>
      <c r="J86" s="15">
        <v>119996905.81899992</v>
      </c>
      <c r="K86" s="14">
        <v>53285405.650000013</v>
      </c>
      <c r="L86" s="160">
        <v>84271846.414000005</v>
      </c>
      <c r="N86" s="134">
        <f t="shared" ref="N86:T86" si="89">C86/C92</f>
        <v>0.41356188266657506</v>
      </c>
      <c r="O86" s="134">
        <f t="shared" si="89"/>
        <v>0.40531422520733223</v>
      </c>
      <c r="P86" s="134">
        <f t="shared" si="89"/>
        <v>0.42793365188286109</v>
      </c>
      <c r="Q86" s="134">
        <f t="shared" si="89"/>
        <v>0.40568864356432205</v>
      </c>
      <c r="R86" s="134">
        <f t="shared" si="89"/>
        <v>0.3708783825244123</v>
      </c>
      <c r="S86" s="134">
        <f t="shared" si="89"/>
        <v>0.35427624799390761</v>
      </c>
      <c r="T86" s="134">
        <f t="shared" si="89"/>
        <v>0.56200013303778806</v>
      </c>
      <c r="U86" s="134">
        <f>J86/J92</f>
        <v>0.35394817369890524</v>
      </c>
      <c r="V86" s="134">
        <f>K86/K92</f>
        <v>0.36267822459183047</v>
      </c>
      <c r="W86" s="324">
        <f>L86/L92</f>
        <v>0.36101737090268576</v>
      </c>
      <c r="Y86" s="102">
        <f t="shared" si="57"/>
        <v>0.58151834233056987</v>
      </c>
      <c r="Z86" s="129">
        <f t="shared" si="58"/>
        <v>-0.16608536891447034</v>
      </c>
    </row>
    <row r="87" spans="1:26" ht="20.100000000000001" customHeight="1" x14ac:dyDescent="0.25">
      <c r="A87" s="24"/>
      <c r="B87" t="s">
        <v>85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50948029</v>
      </c>
      <c r="I87" s="35">
        <v>80888896.297999978</v>
      </c>
      <c r="J87" s="12">
        <v>90560089.709999964</v>
      </c>
      <c r="K87" s="11">
        <v>39820056.904000007</v>
      </c>
      <c r="L87" s="161">
        <v>65069827.980000019</v>
      </c>
      <c r="N87" s="77">
        <f t="shared" ref="N87:T87" si="90">C87/C86</f>
        <v>0.73668616195106773</v>
      </c>
      <c r="O87" s="77">
        <f t="shared" si="90"/>
        <v>0.75151528334020223</v>
      </c>
      <c r="P87" s="77">
        <f t="shared" si="90"/>
        <v>0.74356922198762421</v>
      </c>
      <c r="Q87" s="77">
        <f t="shared" si="90"/>
        <v>0.73936551733352274</v>
      </c>
      <c r="R87" s="77">
        <f t="shared" si="90"/>
        <v>0.75343990910981196</v>
      </c>
      <c r="S87" s="77">
        <f t="shared" si="90"/>
        <v>0.76641428823593249</v>
      </c>
      <c r="T87" s="77">
        <f t="shared" si="90"/>
        <v>0.7670624634803842</v>
      </c>
      <c r="U87" s="77">
        <f>J87/J86</f>
        <v>0.7546868737315473</v>
      </c>
      <c r="V87" s="77">
        <f>K87/K86</f>
        <v>0.74729762152049972</v>
      </c>
      <c r="W87" s="325">
        <f>L87/L86</f>
        <v>0.77214195189616763</v>
      </c>
      <c r="Y87" s="107">
        <f t="shared" si="57"/>
        <v>0.63409681048104227</v>
      </c>
      <c r="Z87" s="104">
        <f t="shared" si="58"/>
        <v>2.4844330375667911</v>
      </c>
    </row>
    <row r="88" spans="1:26" ht="20.100000000000001" customHeight="1" thickBot="1" x14ac:dyDescent="0.3">
      <c r="A88" s="24"/>
      <c r="B88" t="s">
        <v>86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35">
        <v>24563919.018999983</v>
      </c>
      <c r="J88" s="12">
        <v>29436816.108999956</v>
      </c>
      <c r="K88" s="11">
        <v>13465348.746000005</v>
      </c>
      <c r="L88" s="161">
        <v>19202018.433999989</v>
      </c>
      <c r="N88" s="77">
        <f t="shared" ref="N88:T88" si="91">C88/C86</f>
        <v>0.26331383804893232</v>
      </c>
      <c r="O88" s="77">
        <f t="shared" si="91"/>
        <v>0.24848471665979777</v>
      </c>
      <c r="P88" s="77">
        <f t="shared" si="91"/>
        <v>0.25643077801237579</v>
      </c>
      <c r="Q88" s="77">
        <f t="shared" si="91"/>
        <v>0.26063448266647726</v>
      </c>
      <c r="R88" s="77">
        <f t="shared" si="91"/>
        <v>0.24656009089018804</v>
      </c>
      <c r="S88" s="77">
        <f t="shared" si="91"/>
        <v>0.23358571176406753</v>
      </c>
      <c r="T88" s="77">
        <f t="shared" si="91"/>
        <v>0.23293753651961585</v>
      </c>
      <c r="U88" s="77">
        <f>J88/J86</f>
        <v>0.24531312626845272</v>
      </c>
      <c r="V88" s="77">
        <f>K88/K86</f>
        <v>0.25270237847950028</v>
      </c>
      <c r="W88" s="325">
        <f>L88/L86</f>
        <v>0.22785804810383239</v>
      </c>
      <c r="Y88" s="105">
        <f t="shared" si="57"/>
        <v>0.4260320171584201</v>
      </c>
      <c r="Z88" s="104">
        <f t="shared" si="58"/>
        <v>-2.4844330375667885</v>
      </c>
    </row>
    <row r="89" spans="1:26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36">
        <v>2926664.9080000008</v>
      </c>
      <c r="J89" s="15">
        <v>3415442.2360000005</v>
      </c>
      <c r="K89" s="14">
        <v>1141317.6110000003</v>
      </c>
      <c r="L89" s="160">
        <v>2568115.3360000001</v>
      </c>
      <c r="N89" s="134">
        <f t="shared" ref="N89:T89" si="92">C89/C92</f>
        <v>1.3373641293976658E-2</v>
      </c>
      <c r="O89" s="134">
        <f t="shared" si="92"/>
        <v>1.5343171471936895E-2</v>
      </c>
      <c r="P89" s="134">
        <f t="shared" si="92"/>
        <v>2.1967070207854086E-2</v>
      </c>
      <c r="Q89" s="134">
        <f t="shared" si="92"/>
        <v>1.5289959300114687E-2</v>
      </c>
      <c r="R89" s="134">
        <f t="shared" si="92"/>
        <v>1.2184728240618982E-2</v>
      </c>
      <c r="S89" s="134">
        <f t="shared" si="92"/>
        <v>1.0747335449687445E-2</v>
      </c>
      <c r="T89" s="134">
        <f t="shared" si="92"/>
        <v>1.5597365160035435E-2</v>
      </c>
      <c r="U89" s="134">
        <f>J89/J92</f>
        <v>1.0074339280295792E-2</v>
      </c>
      <c r="V89" s="134">
        <f>K89/K92</f>
        <v>7.7681879269482371E-3</v>
      </c>
      <c r="W89" s="324">
        <f>L89/L92</f>
        <v>1.1001707998930988E-2</v>
      </c>
      <c r="Y89" s="64">
        <f t="shared" si="57"/>
        <v>1.2501320502273399</v>
      </c>
      <c r="Z89" s="129">
        <f t="shared" si="58"/>
        <v>0.32335200719827506</v>
      </c>
    </row>
    <row r="90" spans="1:26" ht="20.100000000000001" customHeight="1" x14ac:dyDescent="0.25">
      <c r="A90" s="24"/>
      <c r="B90" t="s">
        <v>85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35">
        <v>2826015.9670000006</v>
      </c>
      <c r="J90" s="12">
        <v>3379550.9030000004</v>
      </c>
      <c r="K90" s="11">
        <v>1134297.0750000002</v>
      </c>
      <c r="L90" s="161">
        <v>2541501.5060000001</v>
      </c>
      <c r="N90" s="77">
        <f t="shared" ref="N90:T90" si="93">C90/C89</f>
        <v>0.98506979064293476</v>
      </c>
      <c r="O90" s="77">
        <f t="shared" si="93"/>
        <v>0.98618519444913288</v>
      </c>
      <c r="P90" s="77">
        <f t="shared" si="93"/>
        <v>0.99321559014954786</v>
      </c>
      <c r="Q90" s="77">
        <f t="shared" si="93"/>
        <v>0.98881419021573991</v>
      </c>
      <c r="R90" s="77">
        <f t="shared" si="93"/>
        <v>0.98058558297660225</v>
      </c>
      <c r="S90" s="77">
        <f t="shared" si="93"/>
        <v>0.99438216455016404</v>
      </c>
      <c r="T90" s="77">
        <f t="shared" si="93"/>
        <v>0.96560968058732055</v>
      </c>
      <c r="U90" s="77">
        <f>J90/J89</f>
        <v>0.98949145366251767</v>
      </c>
      <c r="V90" s="77">
        <f>K90/K89</f>
        <v>0.9938487447031954</v>
      </c>
      <c r="W90" s="325">
        <f>L90/L89</f>
        <v>0.98963682447321355</v>
      </c>
      <c r="Y90" s="107">
        <f t="shared" si="57"/>
        <v>1.2405960149372681</v>
      </c>
      <c r="Z90" s="104">
        <f t="shared" si="58"/>
        <v>-0.4211920229981847</v>
      </c>
    </row>
    <row r="91" spans="1:26" ht="20.100000000000001" customHeight="1" thickBot="1" x14ac:dyDescent="0.3">
      <c r="A91" s="24"/>
      <c r="B91" t="s">
        <v>86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35">
        <v>100648.94099999999</v>
      </c>
      <c r="J91" s="12">
        <v>35891.332999999999</v>
      </c>
      <c r="K91" s="11">
        <v>7020.5360000000001</v>
      </c>
      <c r="L91" s="161">
        <v>26613.83</v>
      </c>
      <c r="N91" s="77">
        <f t="shared" ref="N91:T91" si="94">C91/C89</f>
        <v>1.4930209357065185E-2</v>
      </c>
      <c r="O91" s="77">
        <f t="shared" si="94"/>
        <v>1.3814805550867094E-2</v>
      </c>
      <c r="P91" s="77">
        <f t="shared" si="94"/>
        <v>6.784409850452101E-3</v>
      </c>
      <c r="Q91" s="77">
        <f t="shared" si="94"/>
        <v>1.1185809784260103E-2</v>
      </c>
      <c r="R91" s="77">
        <f t="shared" si="94"/>
        <v>1.9414417023397693E-2</v>
      </c>
      <c r="S91" s="77">
        <f t="shared" si="94"/>
        <v>5.6178354498359374E-3</v>
      </c>
      <c r="T91" s="77">
        <f t="shared" si="94"/>
        <v>3.43903194126794E-2</v>
      </c>
      <c r="U91" s="77">
        <f>J91/J89</f>
        <v>1.0508546337482253E-2</v>
      </c>
      <c r="V91" s="77">
        <f>K91/K89</f>
        <v>6.151255296804492E-3</v>
      </c>
      <c r="W91" s="325">
        <f>L91/L89</f>
        <v>1.0363175526786388E-2</v>
      </c>
      <c r="Y91" s="105">
        <f t="shared" si="57"/>
        <v>2.7908544304879288</v>
      </c>
      <c r="Z91" s="104">
        <f t="shared" si="58"/>
        <v>0.42119202299818959</v>
      </c>
    </row>
    <row r="92" spans="1:26" ht="20.100000000000001" customHeight="1" thickBot="1" x14ac:dyDescent="0.3">
      <c r="A92" s="74" t="s">
        <v>20</v>
      </c>
      <c r="B92" s="100"/>
      <c r="C92" s="83">
        <f t="shared" ref="C92:F93" si="95">C54+C57+C60+C63+C65+C68+C71+C74+C77+C80+C83+C86+C89</f>
        <v>251533440</v>
      </c>
      <c r="D92" s="84">
        <f t="shared" si="95"/>
        <v>288451381</v>
      </c>
      <c r="E92" s="84">
        <f t="shared" si="95"/>
        <v>313935902</v>
      </c>
      <c r="F92" s="84">
        <f t="shared" si="95"/>
        <v>351270523</v>
      </c>
      <c r="G92" s="84">
        <f t="shared" ref="G92" si="96">G54+G57+G60+G63+G65+G68+G71+G74+G77+G80+G83+G86+G89</f>
        <v>187039707</v>
      </c>
      <c r="H92" s="84">
        <v>187638416</v>
      </c>
      <c r="I92" s="84">
        <v>187638417</v>
      </c>
      <c r="J92" s="167">
        <v>339023944</v>
      </c>
      <c r="K92" s="190">
        <f t="shared" ref="H92:L93" si="97">K54+K57+K60+K63+K65+K68+K71+K74+K77+K80+K83+K86+K89</f>
        <v>146921987.69300002</v>
      </c>
      <c r="L92" s="188">
        <f t="shared" si="97"/>
        <v>233428785.44400001</v>
      </c>
      <c r="N92" s="89">
        <f>N54+N57+N60+N63+N65+N68+N71+N74+N77+N80+N83+N86+N89</f>
        <v>1</v>
      </c>
      <c r="O92" s="89">
        <f t="shared" ref="O92:V92" si="98">O54+O57+O60+O63+O65+O68+O71+O74+O77+O80+O83+O86+O89</f>
        <v>1.0000000000000002</v>
      </c>
      <c r="P92" s="89">
        <f t="shared" si="98"/>
        <v>0.99999999999999978</v>
      </c>
      <c r="Q92" s="89">
        <f t="shared" si="98"/>
        <v>1.0000000000000002</v>
      </c>
      <c r="R92" s="89">
        <f t="shared" ref="R92:S92" si="99">R54+R57+R60+R63+R65+R68+R71+R74+R77+R80+R83+R86+R89</f>
        <v>1</v>
      </c>
      <c r="S92" s="89">
        <f t="shared" si="99"/>
        <v>0.99998252490044481</v>
      </c>
      <c r="T92" s="89">
        <f t="shared" ref="T92" si="100">T54+T57+T60+T63+T65+T68+T71+T74+T77+T80+T83+T86+T89</f>
        <v>1.6427586706937525</v>
      </c>
      <c r="U92" s="89">
        <f t="shared" si="98"/>
        <v>1.0051229104986164</v>
      </c>
      <c r="V92" s="89">
        <f t="shared" si="98"/>
        <v>0.99999999999999978</v>
      </c>
      <c r="W92" s="326">
        <f>W54+W57+W60+W63+W65+W68+W71+W74+W77+W80+W83+W86+W89</f>
        <v>1.0000000000000002</v>
      </c>
      <c r="Y92" s="93">
        <f t="shared" si="57"/>
        <v>0.58879408800104016</v>
      </c>
      <c r="Z92" s="132">
        <f t="shared" si="58"/>
        <v>4.4408920985006262E-14</v>
      </c>
    </row>
    <row r="93" spans="1:26" ht="20.100000000000001" customHeight="1" x14ac:dyDescent="0.25">
      <c r="A93" s="24"/>
      <c r="B93" t="s">
        <v>85</v>
      </c>
      <c r="C93" s="314">
        <f>C55+C58+C61+C64+C66+C69+C72+C75+C78+C81+C84+C87+C90</f>
        <v>118699269</v>
      </c>
      <c r="D93" s="315">
        <f t="shared" si="95"/>
        <v>131894498</v>
      </c>
      <c r="E93" s="315">
        <f t="shared" si="95"/>
        <v>150454647</v>
      </c>
      <c r="F93" s="315">
        <f t="shared" si="95"/>
        <v>163617233</v>
      </c>
      <c r="G93" s="315">
        <f t="shared" ref="G93" si="101">G55+G58+G61+G64+G66+G69+G72+G75+G78+G81+G84+G87+G90</f>
        <v>83129078</v>
      </c>
      <c r="H93" s="315">
        <f t="shared" si="97"/>
        <v>84875254</v>
      </c>
      <c r="I93" s="315">
        <f t="shared" ref="I93" si="102">I55+I58+I61+I64+I66+I69+I72+I75+I78+I81+I84+I87+I90</f>
        <v>139623732.796</v>
      </c>
      <c r="J93" s="248">
        <f t="shared" si="97"/>
        <v>149771398.82499999</v>
      </c>
      <c r="K93" s="315">
        <f t="shared" si="97"/>
        <v>65473156.712000012</v>
      </c>
      <c r="L93" s="189">
        <f t="shared" si="97"/>
        <v>101866310.56100002</v>
      </c>
      <c r="N93" s="96">
        <f t="shared" ref="N93:T93" si="103">C93/C92</f>
        <v>0.47190253908188112</v>
      </c>
      <c r="O93" s="96">
        <f t="shared" si="103"/>
        <v>0.45725036067690034</v>
      </c>
      <c r="P93" s="96">
        <f t="shared" si="103"/>
        <v>0.47925275841818182</v>
      </c>
      <c r="Q93" s="96">
        <f t="shared" si="103"/>
        <v>0.46578697125690788</v>
      </c>
      <c r="R93" s="96">
        <f t="shared" si="103"/>
        <v>0.4444461517468053</v>
      </c>
      <c r="S93" s="96">
        <f t="shared" si="103"/>
        <v>0.45233409985724887</v>
      </c>
      <c r="T93" s="96">
        <f t="shared" si="103"/>
        <v>0.7441105879506541</v>
      </c>
      <c r="U93" s="96">
        <f t="shared" ref="U93:V93" si="104">J93/J92</f>
        <v>0.44177233341666272</v>
      </c>
      <c r="V93" s="96">
        <f t="shared" si="104"/>
        <v>0.44563211905905509</v>
      </c>
      <c r="W93" s="325">
        <f>L93/L92</f>
        <v>0.43639138321026794</v>
      </c>
      <c r="Y93" s="107">
        <f t="shared" si="57"/>
        <v>0.55584846793143572</v>
      </c>
      <c r="Z93" s="104">
        <f t="shared" si="58"/>
        <v>-0.92407358487871516</v>
      </c>
    </row>
    <row r="94" spans="1:26" ht="20.100000000000001" customHeight="1" thickBot="1" x14ac:dyDescent="0.3">
      <c r="A94" s="31"/>
      <c r="B94" s="25" t="s">
        <v>86</v>
      </c>
      <c r="C94" s="32">
        <f>C56+C59+C62+C67+C70+C73+C76+C79+C82+C85+C88+C91</f>
        <v>132834171</v>
      </c>
      <c r="D94" s="33">
        <f t="shared" ref="D94:F94" si="105">D56+D59+D62+D67+D70+D73+D76+D79+D82+D85+D88+D91</f>
        <v>156556883</v>
      </c>
      <c r="E94" s="33">
        <f t="shared" si="105"/>
        <v>163481255</v>
      </c>
      <c r="F94" s="33">
        <f t="shared" si="105"/>
        <v>187653290</v>
      </c>
      <c r="G94" s="33">
        <f t="shared" ref="G94" si="106">G56+G59+G62+G67+G70+G73+G76+G79+G82+G85+G88+G91</f>
        <v>103910629</v>
      </c>
      <c r="H94" s="33">
        <f t="shared" ref="H94:L94" si="107">H56+H59+H62+H67+H70+H73+H76+H79+H82+H85+H88+H91</f>
        <v>102759883</v>
      </c>
      <c r="I94" s="33">
        <f t="shared" ref="I94" si="108">I56+I59+I62+I67+I70+I73+I76+I79+I82+I85+I88+I91</f>
        <v>168620903.68600002</v>
      </c>
      <c r="J94" s="43">
        <f t="shared" si="107"/>
        <v>190989334.49699992</v>
      </c>
      <c r="K94" s="33">
        <f t="shared" si="107"/>
        <v>81448830.980999991</v>
      </c>
      <c r="L94" s="162">
        <f t="shared" si="107"/>
        <v>131562474.88299999</v>
      </c>
      <c r="N94" s="235">
        <f t="shared" ref="N94:T94" si="109">C94/C92</f>
        <v>0.52809746091811893</v>
      </c>
      <c r="O94" s="235">
        <f t="shared" si="109"/>
        <v>0.54274963932309961</v>
      </c>
      <c r="P94" s="235">
        <f t="shared" si="109"/>
        <v>0.52074724158181818</v>
      </c>
      <c r="Q94" s="235">
        <f t="shared" si="109"/>
        <v>0.53421302874309207</v>
      </c>
      <c r="R94" s="235">
        <f t="shared" si="109"/>
        <v>0.55555384825319476</v>
      </c>
      <c r="S94" s="235">
        <f t="shared" si="109"/>
        <v>0.54764842504319589</v>
      </c>
      <c r="T94" s="235">
        <f t="shared" si="109"/>
        <v>0.89864808274309849</v>
      </c>
      <c r="U94" s="235">
        <f t="shared" ref="U94:V94" si="110">J94/J92</f>
        <v>0.56335057708195357</v>
      </c>
      <c r="V94" s="235">
        <f t="shared" si="110"/>
        <v>0.5543678809409448</v>
      </c>
      <c r="W94" s="327">
        <f>L94/L92</f>
        <v>0.56360861678973206</v>
      </c>
      <c r="Y94" s="105">
        <f t="shared" si="57"/>
        <v>0.61527763257511059</v>
      </c>
      <c r="Z94" s="106">
        <f t="shared" si="58"/>
        <v>0.92407358487872626</v>
      </c>
    </row>
    <row r="97" spans="1:14" x14ac:dyDescent="0.25">
      <c r="A97" s="1" t="s">
        <v>26</v>
      </c>
      <c r="N97" s="1" t="s">
        <v>94</v>
      </c>
    </row>
    <row r="98" spans="1:14" ht="15.75" thickBot="1" x14ac:dyDescent="0.3"/>
    <row r="99" spans="1:14" ht="24" customHeight="1" x14ac:dyDescent="0.25">
      <c r="A99" s="479" t="s">
        <v>36</v>
      </c>
      <c r="B99" s="490"/>
      <c r="C99" s="481">
        <v>2016</v>
      </c>
      <c r="D99" s="460">
        <v>2017</v>
      </c>
      <c r="E99" s="475">
        <v>2018</v>
      </c>
      <c r="F99" s="475">
        <v>2019</v>
      </c>
      <c r="G99" s="475">
        <v>2020</v>
      </c>
      <c r="H99" s="460">
        <v>2021</v>
      </c>
      <c r="I99" s="460">
        <v>2022</v>
      </c>
      <c r="J99" s="471">
        <v>2023</v>
      </c>
      <c r="K99" s="466" t="str">
        <f>K5</f>
        <v>janeiro - junho</v>
      </c>
      <c r="L99" s="467"/>
      <c r="N99" s="473" t="s">
        <v>90</v>
      </c>
    </row>
    <row r="100" spans="1:14" ht="21.75" customHeight="1" thickBot="1" x14ac:dyDescent="0.3">
      <c r="A100" s="491"/>
      <c r="B100" s="492"/>
      <c r="C100" s="493"/>
      <c r="D100" s="468"/>
      <c r="E100" s="489"/>
      <c r="F100" s="489"/>
      <c r="G100" s="489"/>
      <c r="H100" s="468"/>
      <c r="I100" s="468"/>
      <c r="J100" s="497"/>
      <c r="K100" s="166">
        <v>2023</v>
      </c>
      <c r="L100" s="168">
        <v>2024</v>
      </c>
      <c r="N100" s="474"/>
    </row>
    <row r="101" spans="1:14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3">
        <f t="shared" ref="D101:L116" si="111">D54/D7</f>
        <v>8.3926113663102786</v>
      </c>
      <c r="E101" s="133">
        <f t="shared" si="111"/>
        <v>8.7688624445989944</v>
      </c>
      <c r="F101" s="133">
        <f t="shared" si="111"/>
        <v>8.861632720002369</v>
      </c>
      <c r="G101" s="133">
        <f t="shared" ref="G101" si="112">G54/G7</f>
        <v>8.7098588037958002</v>
      </c>
      <c r="H101" s="133">
        <f t="shared" si="111"/>
        <v>8.7108279571319205</v>
      </c>
      <c r="I101" s="133">
        <f t="shared" ref="I101:J101" si="113">I54/I7</f>
        <v>9.5477152226743858</v>
      </c>
      <c r="J101" s="133">
        <f t="shared" si="113"/>
        <v>10.546261580807569</v>
      </c>
      <c r="K101" s="200">
        <f t="shared" si="111"/>
        <v>10.073799076889165</v>
      </c>
      <c r="L101" s="185">
        <f t="shared" si="111"/>
        <v>11.822931625595205</v>
      </c>
      <c r="N101" s="23">
        <f>(L101-K101)/K101</f>
        <v>0.17363186771501304</v>
      </c>
    </row>
    <row r="102" spans="1:14" ht="20.100000000000001" customHeight="1" x14ac:dyDescent="0.25">
      <c r="A102" s="24"/>
      <c r="B102" t="s">
        <v>85</v>
      </c>
      <c r="C102" s="243">
        <f t="shared" ref="C102:L117" si="114">C55/C8</f>
        <v>12.225370006305871</v>
      </c>
      <c r="D102" s="244">
        <f t="shared" si="114"/>
        <v>10.274031328876129</v>
      </c>
      <c r="E102" s="244">
        <f t="shared" si="111"/>
        <v>8.6433807047860629</v>
      </c>
      <c r="F102" s="244">
        <f t="shared" si="111"/>
        <v>10.245187320357379</v>
      </c>
      <c r="G102" s="244">
        <f t="shared" ref="G102" si="115">G55/G8</f>
        <v>9.1468445625050308</v>
      </c>
      <c r="H102" s="244">
        <f t="shared" si="111"/>
        <v>8.0684115082376238</v>
      </c>
      <c r="I102" s="244">
        <f t="shared" ref="I102:J102" si="116">I55/I8</f>
        <v>10.147887859821443</v>
      </c>
      <c r="J102" s="244">
        <f t="shared" si="116"/>
        <v>11.034918195644302</v>
      </c>
      <c r="K102" s="165">
        <f t="shared" si="111"/>
        <v>11.132137608632354</v>
      </c>
      <c r="L102" s="184">
        <f t="shared" si="111"/>
        <v>11.578739845031977</v>
      </c>
      <c r="N102" s="241">
        <f t="shared" ref="N102:N141" si="117">(L102-K102)/K102</f>
        <v>4.0118282049739364E-2</v>
      </c>
    </row>
    <row r="103" spans="1:14" ht="20.100000000000001" customHeight="1" thickBot="1" x14ac:dyDescent="0.3">
      <c r="A103" s="24"/>
      <c r="B103" t="s">
        <v>86</v>
      </c>
      <c r="C103" s="243">
        <f t="shared" si="114"/>
        <v>8.2495943768684015</v>
      </c>
      <c r="D103" s="244">
        <f t="shared" si="114"/>
        <v>8.3579180887917683</v>
      </c>
      <c r="E103" s="244">
        <f t="shared" si="111"/>
        <v>8.7750040648325314</v>
      </c>
      <c r="F103" s="244">
        <f t="shared" si="111"/>
        <v>8.8034407377527817</v>
      </c>
      <c r="G103" s="244">
        <f t="shared" ref="G103" si="118">G56/G9</f>
        <v>8.6897796112512857</v>
      </c>
      <c r="H103" s="244">
        <f t="shared" si="111"/>
        <v>8.7919664905490702</v>
      </c>
      <c r="I103" s="244">
        <f t="shared" ref="I103:J103" si="119">I56/I9</f>
        <v>9.4872548488723876</v>
      </c>
      <c r="J103" s="244">
        <f t="shared" si="119"/>
        <v>10.497302249680043</v>
      </c>
      <c r="K103" s="165">
        <f t="shared" si="111"/>
        <v>9.9577149025596068</v>
      </c>
      <c r="L103" s="184">
        <f t="shared" si="111"/>
        <v>11.845309721155882</v>
      </c>
      <c r="N103" s="34">
        <f t="shared" si="117"/>
        <v>0.1895610425752472</v>
      </c>
    </row>
    <row r="104" spans="1:14" ht="20.100000000000001" customHeight="1" thickBot="1" x14ac:dyDescent="0.3">
      <c r="A104" s="5" t="s">
        <v>17</v>
      </c>
      <c r="B104" s="6"/>
      <c r="C104" s="113">
        <f t="shared" si="114"/>
        <v>5.2730976957792945</v>
      </c>
      <c r="D104" s="133">
        <f t="shared" si="114"/>
        <v>6.1131859492436869</v>
      </c>
      <c r="E104" s="133">
        <f t="shared" si="111"/>
        <v>5.6729808754556217</v>
      </c>
      <c r="F104" s="133">
        <f t="shared" si="111"/>
        <v>6.9424964576496411</v>
      </c>
      <c r="G104" s="133">
        <f t="shared" ref="G104" si="120">G57/G10</f>
        <v>6.4647493741631248</v>
      </c>
      <c r="H104" s="133">
        <f t="shared" si="111"/>
        <v>5.5641234748813355</v>
      </c>
      <c r="I104" s="133">
        <f t="shared" ref="I104:J104" si="121">I57/I10</f>
        <v>5.6753775098389463</v>
      </c>
      <c r="J104" s="133">
        <f t="shared" si="121"/>
        <v>6.8393842840971599</v>
      </c>
      <c r="K104" s="200">
        <f t="shared" si="111"/>
        <v>6.2030377976714162</v>
      </c>
      <c r="L104" s="185">
        <f t="shared" si="111"/>
        <v>9.1190530070707005</v>
      </c>
      <c r="N104" s="23">
        <f t="shared" si="117"/>
        <v>0.4700947027106524</v>
      </c>
    </row>
    <row r="105" spans="1:14" ht="20.100000000000001" customHeight="1" x14ac:dyDescent="0.25">
      <c r="A105" s="24"/>
      <c r="B105" t="s">
        <v>85</v>
      </c>
      <c r="C105" s="243">
        <f t="shared" si="114"/>
        <v>5.2620489242623281</v>
      </c>
      <c r="D105" s="244">
        <f t="shared" si="114"/>
        <v>6.0405704704487091</v>
      </c>
      <c r="E105" s="244">
        <f t="shared" si="111"/>
        <v>5.1080959816220677</v>
      </c>
      <c r="F105" s="244">
        <f t="shared" si="111"/>
        <v>5.8357127178738288</v>
      </c>
      <c r="G105" s="244">
        <f t="shared" ref="G105" si="122">G58/G11</f>
        <v>5.2093051654658691</v>
      </c>
      <c r="H105" s="244">
        <f t="shared" si="111"/>
        <v>4.0384331173528523</v>
      </c>
      <c r="I105" s="244">
        <f t="shared" ref="I105:J105" si="123">I58/I11</f>
        <v>4.2941811163334966</v>
      </c>
      <c r="J105" s="244">
        <f t="shared" si="123"/>
        <v>5.1906997369133183</v>
      </c>
      <c r="K105" s="165">
        <f t="shared" si="111"/>
        <v>4.9258356951424291</v>
      </c>
      <c r="L105" s="184">
        <f t="shared" si="111"/>
        <v>7.1779324861052265</v>
      </c>
      <c r="N105" s="241">
        <f t="shared" si="117"/>
        <v>0.45720095641510811</v>
      </c>
    </row>
    <row r="106" spans="1:14" ht="20.100000000000001" customHeight="1" thickBot="1" x14ac:dyDescent="0.3">
      <c r="A106" s="24"/>
      <c r="B106" t="s">
        <v>86</v>
      </c>
      <c r="C106" s="243">
        <f t="shared" si="114"/>
        <v>6.8230739450251647</v>
      </c>
      <c r="D106" s="244">
        <f t="shared" si="114"/>
        <v>8.8369933796221538</v>
      </c>
      <c r="E106" s="244">
        <f t="shared" si="111"/>
        <v>12.302329499978937</v>
      </c>
      <c r="F106" s="244">
        <f t="shared" si="111"/>
        <v>11.966287794066815</v>
      </c>
      <c r="G106" s="244">
        <f t="shared" ref="G106" si="124">G59/G12</f>
        <v>13.443973015401587</v>
      </c>
      <c r="H106" s="244">
        <f t="shared" si="111"/>
        <v>12.472071564415018</v>
      </c>
      <c r="I106" s="244">
        <f t="shared" ref="I106:J106" si="125">I59/I12</f>
        <v>12.925265705760649</v>
      </c>
      <c r="J106" s="244">
        <f t="shared" si="125"/>
        <v>14.134355846070296</v>
      </c>
      <c r="K106" s="165">
        <f t="shared" si="111"/>
        <v>13.991249565216229</v>
      </c>
      <c r="L106" s="184">
        <f t="shared" si="111"/>
        <v>14.449884579896663</v>
      </c>
      <c r="N106" s="34">
        <f t="shared" si="117"/>
        <v>3.2780132506581149E-2</v>
      </c>
    </row>
    <row r="107" spans="1:14" ht="20.100000000000001" customHeight="1" thickBot="1" x14ac:dyDescent="0.3">
      <c r="A107" s="5" t="s">
        <v>14</v>
      </c>
      <c r="B107" s="6"/>
      <c r="C107" s="113">
        <f t="shared" si="114"/>
        <v>13.142143378334337</v>
      </c>
      <c r="D107" s="133">
        <f t="shared" si="114"/>
        <v>14.005606159422275</v>
      </c>
      <c r="E107" s="133">
        <f t="shared" si="111"/>
        <v>15.710852034383059</v>
      </c>
      <c r="F107" s="133">
        <f t="shared" si="111"/>
        <v>16.516943049386594</v>
      </c>
      <c r="G107" s="133">
        <f t="shared" ref="G107" si="126">G60/G13</f>
        <v>16.82118789067847</v>
      </c>
      <c r="H107" s="133">
        <f t="shared" si="111"/>
        <v>16.08776306488986</v>
      </c>
      <c r="I107" s="133">
        <f t="shared" ref="I107:J107" si="127">I60/I13</f>
        <v>16.89713828011261</v>
      </c>
      <c r="J107" s="133">
        <f t="shared" si="127"/>
        <v>17.147712419838935</v>
      </c>
      <c r="K107" s="200">
        <f t="shared" si="111"/>
        <v>17.0009867087599</v>
      </c>
      <c r="L107" s="185">
        <f t="shared" si="111"/>
        <v>17.407969287525177</v>
      </c>
      <c r="N107" s="23">
        <f t="shared" si="117"/>
        <v>2.3938762245815745E-2</v>
      </c>
    </row>
    <row r="108" spans="1:14" ht="20.100000000000001" customHeight="1" x14ac:dyDescent="0.25">
      <c r="A108" s="24"/>
      <c r="B108" t="s">
        <v>85</v>
      </c>
      <c r="C108" s="243">
        <f t="shared" si="114"/>
        <v>5.1147887199188133</v>
      </c>
      <c r="D108" s="244">
        <f t="shared" si="114"/>
        <v>5.2895655371650996</v>
      </c>
      <c r="E108" s="244">
        <f t="shared" si="111"/>
        <v>5.6004374635034688</v>
      </c>
      <c r="F108" s="244">
        <f t="shared" si="111"/>
        <v>6.8182032145974905</v>
      </c>
      <c r="G108" s="244">
        <f t="shared" ref="G108" si="128">G61/G14</f>
        <v>7.5078729790931593</v>
      </c>
      <c r="H108" s="244">
        <f t="shared" si="111"/>
        <v>9.9551261119521879</v>
      </c>
      <c r="I108" s="244">
        <f t="shared" ref="I108:J108" si="129">I61/I14</f>
        <v>11.659884794559746</v>
      </c>
      <c r="J108" s="244">
        <f t="shared" si="129"/>
        <v>11.875695319618755</v>
      </c>
      <c r="K108" s="165">
        <f t="shared" si="111"/>
        <v>12.548800355650155</v>
      </c>
      <c r="L108" s="184">
        <f t="shared" si="111"/>
        <v>13.343487668058472</v>
      </c>
      <c r="N108" s="241">
        <f t="shared" si="117"/>
        <v>6.3327751648427966E-2</v>
      </c>
    </row>
    <row r="109" spans="1:14" ht="20.100000000000001" customHeight="1" thickBot="1" x14ac:dyDescent="0.3">
      <c r="A109" s="24"/>
      <c r="B109" t="s">
        <v>86</v>
      </c>
      <c r="C109" s="243">
        <f t="shared" si="114"/>
        <v>15.511855204904499</v>
      </c>
      <c r="D109" s="244">
        <f t="shared" si="114"/>
        <v>15.502277012025084</v>
      </c>
      <c r="E109" s="244">
        <f t="shared" si="111"/>
        <v>17.131300009900471</v>
      </c>
      <c r="F109" s="244">
        <f t="shared" si="111"/>
        <v>17.044880398601446</v>
      </c>
      <c r="G109" s="244">
        <f t="shared" ref="G109" si="130">G62/G15</f>
        <v>17.169992446042457</v>
      </c>
      <c r="H109" s="244">
        <f t="shared" si="111"/>
        <v>16.310073120470324</v>
      </c>
      <c r="I109" s="244">
        <f t="shared" ref="I109:J109" si="131">I62/I15</f>
        <v>17.086606203651325</v>
      </c>
      <c r="J109" s="244">
        <f t="shared" si="131"/>
        <v>17.313981194944819</v>
      </c>
      <c r="K109" s="165">
        <f t="shared" si="111"/>
        <v>17.151979420190493</v>
      </c>
      <c r="L109" s="184">
        <f t="shared" si="111"/>
        <v>17.478711811754806</v>
      </c>
      <c r="N109" s="34">
        <f t="shared" si="117"/>
        <v>1.9049252774854628E-2</v>
      </c>
    </row>
    <row r="110" spans="1:14" ht="20.100000000000001" customHeight="1" thickBot="1" x14ac:dyDescent="0.3">
      <c r="A110" s="5" t="s">
        <v>8</v>
      </c>
      <c r="B110" s="6"/>
      <c r="C110" s="113">
        <f t="shared" si="114"/>
        <v>6.3988203266787655</v>
      </c>
      <c r="D110" s="133">
        <f t="shared" si="114"/>
        <v>3.142810838843511</v>
      </c>
      <c r="E110" s="133">
        <f t="shared" si="111"/>
        <v>3.4584985053288277</v>
      </c>
      <c r="F110" s="133">
        <f t="shared" si="111"/>
        <v>2.8007500021904268</v>
      </c>
      <c r="G110" s="133">
        <f t="shared" ref="G110" si="132">G63/G16</f>
        <v>3.0593498746433818</v>
      </c>
      <c r="H110" s="133"/>
      <c r="I110" s="133"/>
      <c r="J110" s="133"/>
      <c r="K110" s="200"/>
      <c r="L110" s="185"/>
      <c r="N110" s="23"/>
    </row>
    <row r="111" spans="1:14" ht="20.100000000000001" customHeight="1" thickBot="1" x14ac:dyDescent="0.3">
      <c r="A111" s="24"/>
      <c r="B111" t="s">
        <v>85</v>
      </c>
      <c r="C111" s="243">
        <f t="shared" si="114"/>
        <v>6.3988203266787655</v>
      </c>
      <c r="D111" s="244">
        <f t="shared" si="114"/>
        <v>3.142810838843511</v>
      </c>
      <c r="E111" s="244">
        <f t="shared" si="111"/>
        <v>3.4584985053288277</v>
      </c>
      <c r="F111" s="244">
        <f t="shared" si="111"/>
        <v>2.8007500021904268</v>
      </c>
      <c r="G111" s="244">
        <f t="shared" ref="G111" si="133">G64/G17</f>
        <v>3.0593498746433818</v>
      </c>
      <c r="H111" s="244"/>
      <c r="I111" s="244"/>
      <c r="J111" s="244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14"/>
        <v>13.75466297322253</v>
      </c>
      <c r="D112" s="133">
        <f t="shared" si="114"/>
        <v>10.495685902002691</v>
      </c>
      <c r="E112" s="133">
        <f t="shared" si="111"/>
        <v>12.950920856147336</v>
      </c>
      <c r="F112" s="133">
        <f t="shared" si="111"/>
        <v>10.068164450557848</v>
      </c>
      <c r="G112" s="133">
        <f t="shared" ref="G112" si="134">G65/G18</f>
        <v>9.1511891531451433</v>
      </c>
      <c r="H112" s="133">
        <f t="shared" si="111"/>
        <v>8.5774050780340083</v>
      </c>
      <c r="I112" s="133">
        <f t="shared" ref="I112:J112" si="135">I65/I18</f>
        <v>9.6188537960482048</v>
      </c>
      <c r="J112" s="133">
        <f t="shared" si="135"/>
        <v>10.211133005452888</v>
      </c>
      <c r="K112" s="200">
        <f t="shared" si="111"/>
        <v>10.231511212173139</v>
      </c>
      <c r="L112" s="185">
        <f t="shared" si="111"/>
        <v>11.49125850924692</v>
      </c>
      <c r="N112" s="23">
        <f t="shared" si="117"/>
        <v>0.12312426492529986</v>
      </c>
    </row>
    <row r="113" spans="1:14" ht="20.100000000000001" customHeight="1" x14ac:dyDescent="0.25">
      <c r="A113" s="24"/>
      <c r="B113" t="s">
        <v>85</v>
      </c>
      <c r="C113" s="243">
        <f t="shared" si="114"/>
        <v>13.797621834183794</v>
      </c>
      <c r="D113" s="244">
        <f t="shared" si="114"/>
        <v>10.172654342518312</v>
      </c>
      <c r="E113" s="244">
        <f t="shared" si="111"/>
        <v>12.269485404754739</v>
      </c>
      <c r="F113" s="244">
        <f t="shared" si="111"/>
        <v>9.5459190190318051</v>
      </c>
      <c r="G113" s="244">
        <f t="shared" ref="G113" si="136">G66/G19</f>
        <v>8.1287145312041584</v>
      </c>
      <c r="H113" s="244">
        <f t="shared" si="111"/>
        <v>8.0172894590072499</v>
      </c>
      <c r="I113" s="244">
        <f t="shared" ref="I113:J113" si="137">I66/I19</f>
        <v>9.3207371582783658</v>
      </c>
      <c r="J113" s="244">
        <f t="shared" si="137"/>
        <v>9.6812554632459253</v>
      </c>
      <c r="K113" s="165">
        <f t="shared" si="111"/>
        <v>9.8153797962425351</v>
      </c>
      <c r="L113" s="184">
        <f t="shared" si="111"/>
        <v>11.578040647786988</v>
      </c>
      <c r="N113" s="241">
        <f t="shared" si="117"/>
        <v>0.17958152288913204</v>
      </c>
    </row>
    <row r="114" spans="1:14" ht="20.100000000000001" customHeight="1" thickBot="1" x14ac:dyDescent="0.3">
      <c r="A114" s="24"/>
      <c r="B114" t="s">
        <v>86</v>
      </c>
      <c r="C114" s="243">
        <f t="shared" si="114"/>
        <v>10.685618729096991</v>
      </c>
      <c r="D114" s="244">
        <f t="shared" si="114"/>
        <v>13.675536480686695</v>
      </c>
      <c r="E114" s="244">
        <f t="shared" si="111"/>
        <v>14.283318623124448</v>
      </c>
      <c r="F114" s="244">
        <f t="shared" si="111"/>
        <v>12.127423822714681</v>
      </c>
      <c r="G114" s="244">
        <f t="shared" ref="G114" si="138">G67/G20</f>
        <v>10.3056646632909</v>
      </c>
      <c r="H114" s="244">
        <f t="shared" si="111"/>
        <v>11.418387553041018</v>
      </c>
      <c r="I114" s="244">
        <f t="shared" ref="I114:J114" si="139">I67/I20</f>
        <v>13.416402325702899</v>
      </c>
      <c r="J114" s="244">
        <f t="shared" si="139"/>
        <v>14.605173986059103</v>
      </c>
      <c r="K114" s="165">
        <f t="shared" si="111"/>
        <v>14.784128394536411</v>
      </c>
      <c r="L114" s="184">
        <f t="shared" si="111"/>
        <v>10.000075102899135</v>
      </c>
      <c r="N114" s="34">
        <f t="shared" si="117"/>
        <v>-0.32359386796216272</v>
      </c>
    </row>
    <row r="115" spans="1:14" ht="20.100000000000001" customHeight="1" thickBot="1" x14ac:dyDescent="0.3">
      <c r="A115" s="5" t="s">
        <v>18</v>
      </c>
      <c r="B115" s="6"/>
      <c r="C115" s="113">
        <f t="shared" si="114"/>
        <v>21.465735798703776</v>
      </c>
      <c r="D115" s="133">
        <f t="shared" si="114"/>
        <v>14.720789007092199</v>
      </c>
      <c r="E115" s="133">
        <f t="shared" si="111"/>
        <v>12.061285530956013</v>
      </c>
      <c r="F115" s="133">
        <f t="shared" si="111"/>
        <v>11.294826300496284</v>
      </c>
      <c r="G115" s="133">
        <f t="shared" ref="G115" si="140">G68/G21</f>
        <v>13.343641876226146</v>
      </c>
      <c r="H115" s="133">
        <f t="shared" si="111"/>
        <v>19.202643817056646</v>
      </c>
      <c r="I115" s="133">
        <f t="shared" ref="I115:J115" si="141">I68/I21</f>
        <v>21.064826216099096</v>
      </c>
      <c r="J115" s="133">
        <f t="shared" si="141"/>
        <v>18.932414982029179</v>
      </c>
      <c r="K115" s="200">
        <f t="shared" si="111"/>
        <v>17.769057227527956</v>
      </c>
      <c r="L115" s="185">
        <f t="shared" si="111"/>
        <v>21.333406424698783</v>
      </c>
      <c r="N115" s="23">
        <f t="shared" si="117"/>
        <v>0.20059303943536808</v>
      </c>
    </row>
    <row r="116" spans="1:14" ht="20.100000000000001" customHeight="1" x14ac:dyDescent="0.25">
      <c r="A116" s="24"/>
      <c r="B116" t="s">
        <v>85</v>
      </c>
      <c r="C116" s="243">
        <f t="shared" si="114"/>
        <v>13.936639505479068</v>
      </c>
      <c r="D116" s="244">
        <f t="shared" si="114"/>
        <v>11.378264268960125</v>
      </c>
      <c r="E116" s="244">
        <f t="shared" si="111"/>
        <v>15.149018548532325</v>
      </c>
      <c r="F116" s="244">
        <f t="shared" si="111"/>
        <v>19.160603080957063</v>
      </c>
      <c r="G116" s="244">
        <f t="shared" ref="G116" si="142">G69/G22</f>
        <v>16.752188672503127</v>
      </c>
      <c r="H116" s="244">
        <f t="shared" si="111"/>
        <v>18.680670998942119</v>
      </c>
      <c r="I116" s="244">
        <f t="shared" ref="I116:J116" si="143">I69/I22</f>
        <v>20.780821518632912</v>
      </c>
      <c r="J116" s="244">
        <f t="shared" si="143"/>
        <v>18.843301459917782</v>
      </c>
      <c r="K116" s="165">
        <f t="shared" si="111"/>
        <v>15.448092335236291</v>
      </c>
      <c r="L116" s="184">
        <f t="shared" si="111"/>
        <v>25.733042052637146</v>
      </c>
      <c r="N116" s="241">
        <f t="shared" si="117"/>
        <v>0.66577474384597135</v>
      </c>
    </row>
    <row r="117" spans="1:14" ht="20.100000000000001" customHeight="1" thickBot="1" x14ac:dyDescent="0.3">
      <c r="A117" s="24"/>
      <c r="B117" t="s">
        <v>86</v>
      </c>
      <c r="C117" s="243">
        <f t="shared" si="114"/>
        <v>25.330737054666091</v>
      </c>
      <c r="D117" s="244">
        <f t="shared" si="114"/>
        <v>15.272769528728212</v>
      </c>
      <c r="E117" s="244">
        <f t="shared" si="114"/>
        <v>11.670965318642795</v>
      </c>
      <c r="F117" s="244">
        <f t="shared" si="114"/>
        <v>10.625188347564038</v>
      </c>
      <c r="G117" s="244">
        <f t="shared" ref="G117" si="144">G70/G23</f>
        <v>12.49340404670648</v>
      </c>
      <c r="H117" s="244">
        <f t="shared" si="114"/>
        <v>19.369563116180167</v>
      </c>
      <c r="I117" s="244">
        <f t="shared" ref="I117:J117" si="145">I70/I23</f>
        <v>21.138753819895189</v>
      </c>
      <c r="J117" s="244">
        <f t="shared" si="145"/>
        <v>18.964377542485188</v>
      </c>
      <c r="K117" s="165">
        <f t="shared" si="114"/>
        <v>18.969551809467102</v>
      </c>
      <c r="L117" s="184">
        <f t="shared" si="114"/>
        <v>19.605318019298</v>
      </c>
      <c r="N117" s="34">
        <f t="shared" si="117"/>
        <v>3.3515088612352299E-2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6">C71/C24</f>
        <v>8.5465300809799558</v>
      </c>
      <c r="D118" s="133">
        <f t="shared" si="146"/>
        <v>10.986867547585044</v>
      </c>
      <c r="E118" s="133">
        <f t="shared" si="146"/>
        <v>8.4069324817011086</v>
      </c>
      <c r="F118" s="133">
        <f t="shared" si="146"/>
        <v>8.1401663674342579</v>
      </c>
      <c r="G118" s="133">
        <f t="shared" ref="G118" si="147">G71/G24</f>
        <v>7.8997118247652534</v>
      </c>
      <c r="H118" s="133">
        <f t="shared" si="146"/>
        <v>7.6815972604717064</v>
      </c>
      <c r="I118" s="133">
        <f t="shared" ref="I118:J118" si="148">I71/I24</f>
        <v>10.309967981641332</v>
      </c>
      <c r="J118" s="133">
        <f t="shared" si="148"/>
        <v>12.044057724077478</v>
      </c>
      <c r="K118" s="200">
        <f t="shared" si="146"/>
        <v>11.469971408466376</v>
      </c>
      <c r="L118" s="185">
        <f t="shared" si="146"/>
        <v>13.884547546387013</v>
      </c>
      <c r="N118" s="23">
        <f t="shared" si="117"/>
        <v>0.21051282971275379</v>
      </c>
    </row>
    <row r="119" spans="1:14" ht="20.100000000000001" customHeight="1" x14ac:dyDescent="0.25">
      <c r="A119" s="24"/>
      <c r="B119" t="s">
        <v>85</v>
      </c>
      <c r="C119" s="243">
        <f t="shared" si="146"/>
        <v>3.6284859094941284</v>
      </c>
      <c r="D119" s="244">
        <f t="shared" si="146"/>
        <v>4.1276205297506872</v>
      </c>
      <c r="E119" s="244">
        <f t="shared" si="146"/>
        <v>3.0479738698719623</v>
      </c>
      <c r="F119" s="244">
        <f t="shared" si="146"/>
        <v>3.3002096269322321</v>
      </c>
      <c r="G119" s="244">
        <f t="shared" ref="G119" si="149">G72/G25</f>
        <v>3.3803129133786434</v>
      </c>
      <c r="H119" s="244">
        <f t="shared" si="146"/>
        <v>3.405626007219583</v>
      </c>
      <c r="I119" s="244">
        <f t="shared" ref="I119:J119" si="150">I72/I25</f>
        <v>3.5041949645632875</v>
      </c>
      <c r="J119" s="244">
        <f t="shared" si="150"/>
        <v>4.171036574260361</v>
      </c>
      <c r="K119" s="165">
        <f t="shared" si="146"/>
        <v>4.1144919406211136</v>
      </c>
      <c r="L119" s="184">
        <f t="shared" si="146"/>
        <v>4.3997003419560556</v>
      </c>
      <c r="N119" s="241">
        <f t="shared" si="117"/>
        <v>6.9318011907902224E-2</v>
      </c>
    </row>
    <row r="120" spans="1:14" ht="20.100000000000001" customHeight="1" thickBot="1" x14ac:dyDescent="0.3">
      <c r="A120" s="24"/>
      <c r="B120" t="s">
        <v>86</v>
      </c>
      <c r="C120" s="243">
        <f t="shared" si="146"/>
        <v>10.259959904540468</v>
      </c>
      <c r="D120" s="244">
        <f t="shared" si="146"/>
        <v>12.094985714576364</v>
      </c>
      <c r="E120" s="244">
        <f t="shared" si="146"/>
        <v>13.422789193842663</v>
      </c>
      <c r="F120" s="244">
        <f t="shared" si="146"/>
        <v>12.650576311027072</v>
      </c>
      <c r="G120" s="244">
        <f t="shared" ref="G120" si="151">G73/G26</f>
        <v>11.758965825628753</v>
      </c>
      <c r="H120" s="244">
        <f t="shared" si="146"/>
        <v>11.241794826725048</v>
      </c>
      <c r="I120" s="244">
        <f t="shared" ref="I120:J120" si="152">I73/I26</f>
        <v>14.144302923324119</v>
      </c>
      <c r="J120" s="244">
        <f t="shared" si="152"/>
        <v>15.017956048079585</v>
      </c>
      <c r="K120" s="165">
        <f t="shared" si="146"/>
        <v>14.662791619009266</v>
      </c>
      <c r="L120" s="184">
        <f t="shared" si="146"/>
        <v>15.691824251859551</v>
      </c>
      <c r="N120" s="34">
        <f t="shared" si="117"/>
        <v>7.0179857941663537E-2</v>
      </c>
    </row>
    <row r="121" spans="1:14" ht="20.100000000000001" customHeight="1" thickBot="1" x14ac:dyDescent="0.3">
      <c r="A121" s="5" t="s">
        <v>84</v>
      </c>
      <c r="B121" s="6"/>
      <c r="C121" s="113">
        <f t="shared" si="146"/>
        <v>8.8219907864146805</v>
      </c>
      <c r="D121" s="133">
        <f t="shared" si="146"/>
        <v>7.9278075188695167</v>
      </c>
      <c r="E121" s="133">
        <f t="shared" si="146"/>
        <v>5.3059111054299448</v>
      </c>
      <c r="F121" s="133">
        <f t="shared" si="146"/>
        <v>7.4216689735864705</v>
      </c>
      <c r="G121" s="133">
        <f t="shared" ref="G121" si="153">G74/G27</f>
        <v>7.9880684466342631</v>
      </c>
      <c r="H121" s="133">
        <f t="shared" si="146"/>
        <v>7.3332827086244254</v>
      </c>
      <c r="I121" s="133">
        <f t="shared" ref="I121:J121" si="154">I74/I27</f>
        <v>7.0720974551378628</v>
      </c>
      <c r="J121" s="133">
        <f t="shared" si="154"/>
        <v>8.2979511874870333</v>
      </c>
      <c r="K121" s="200">
        <f t="shared" si="146"/>
        <v>7.4111068867706207</v>
      </c>
      <c r="L121" s="185">
        <f t="shared" si="146"/>
        <v>10.965510437632545</v>
      </c>
      <c r="N121" s="23">
        <f t="shared" si="117"/>
        <v>0.47960495040313084</v>
      </c>
    </row>
    <row r="122" spans="1:14" ht="20.100000000000001" customHeight="1" x14ac:dyDescent="0.25">
      <c r="A122" s="24"/>
      <c r="B122" t="s">
        <v>85</v>
      </c>
      <c r="C122" s="243">
        <f t="shared" si="146"/>
        <v>6.3294754986456541</v>
      </c>
      <c r="D122" s="244">
        <f t="shared" si="146"/>
        <v>6.9627473806752036</v>
      </c>
      <c r="E122" s="244">
        <f t="shared" si="146"/>
        <v>3.5215049578031699</v>
      </c>
      <c r="F122" s="244">
        <f t="shared" si="146"/>
        <v>3.6882277549016935</v>
      </c>
      <c r="G122" s="244">
        <f t="shared" ref="G122" si="155">G75/G28</f>
        <v>7.7413181783891165</v>
      </c>
      <c r="H122" s="244">
        <f t="shared" si="146"/>
        <v>8.0936505640728953</v>
      </c>
      <c r="I122" s="244">
        <f t="shared" ref="I122:J122" si="156">I75/I28</f>
        <v>7.5164169561400911</v>
      </c>
      <c r="J122" s="244">
        <f t="shared" si="156"/>
        <v>8.0784090050312916</v>
      </c>
      <c r="K122" s="165">
        <f t="shared" si="146"/>
        <v>8.0905507228705318</v>
      </c>
      <c r="L122" s="184">
        <f t="shared" si="146"/>
        <v>8.3918747861362384</v>
      </c>
      <c r="N122" s="241">
        <f t="shared" si="117"/>
        <v>3.7243949588489401E-2</v>
      </c>
    </row>
    <row r="123" spans="1:14" ht="20.100000000000001" customHeight="1" thickBot="1" x14ac:dyDescent="0.3">
      <c r="A123" s="24"/>
      <c r="B123" t="s">
        <v>86</v>
      </c>
      <c r="C123" s="243">
        <f t="shared" si="146"/>
        <v>8.9119602510088356</v>
      </c>
      <c r="D123" s="244">
        <f t="shared" si="146"/>
        <v>7.9974662107569694</v>
      </c>
      <c r="E123" s="244">
        <f t="shared" si="146"/>
        <v>8.7960602745288234</v>
      </c>
      <c r="F123" s="244">
        <f t="shared" si="146"/>
        <v>9.0921549679346398</v>
      </c>
      <c r="G123" s="244">
        <f t="shared" ref="G123" si="157">G76/G29</f>
        <v>8.0119546351901025</v>
      </c>
      <c r="H123" s="244">
        <f t="shared" si="146"/>
        <v>7.2760473370204242</v>
      </c>
      <c r="I123" s="244">
        <f t="shared" ref="I123:J123" si="158">I76/I29</f>
        <v>7.0485613305673436</v>
      </c>
      <c r="J123" s="244">
        <f t="shared" si="158"/>
        <v>8.3065009252275654</v>
      </c>
      <c r="K123" s="165">
        <f t="shared" si="146"/>
        <v>7.389485174218243</v>
      </c>
      <c r="L123" s="184">
        <f t="shared" si="146"/>
        <v>11.102889590607168</v>
      </c>
      <c r="N123" s="34">
        <f t="shared" si="117"/>
        <v>0.50252545730045095</v>
      </c>
    </row>
    <row r="124" spans="1:14" ht="20.100000000000001" customHeight="1" thickBot="1" x14ac:dyDescent="0.3">
      <c r="A124" s="5" t="s">
        <v>9</v>
      </c>
      <c r="B124" s="6"/>
      <c r="C124" s="113">
        <f t="shared" si="146"/>
        <v>8.6157584549226236</v>
      </c>
      <c r="D124" s="133">
        <f t="shared" si="146"/>
        <v>9.2267089803991489</v>
      </c>
      <c r="E124" s="133">
        <f t="shared" si="146"/>
        <v>10.043909773256988</v>
      </c>
      <c r="F124" s="133">
        <f t="shared" si="146"/>
        <v>9.7347836212761418</v>
      </c>
      <c r="G124" s="133">
        <f t="shared" ref="G124" si="159">G77/G30</f>
        <v>11.959347444545473</v>
      </c>
      <c r="H124" s="133">
        <f t="shared" si="146"/>
        <v>11.144735654047807</v>
      </c>
      <c r="I124" s="133">
        <f t="shared" ref="I124:J124" si="160">I77/I30</f>
        <v>11.39212681165559</v>
      </c>
      <c r="J124" s="133">
        <f t="shared" si="160"/>
        <v>12.103903495726197</v>
      </c>
      <c r="K124" s="200">
        <f t="shared" si="146"/>
        <v>11.948386062373729</v>
      </c>
      <c r="L124" s="185">
        <f t="shared" si="146"/>
        <v>12.63595980876528</v>
      </c>
      <c r="N124" s="23">
        <f t="shared" si="117"/>
        <v>5.7545323929293485E-2</v>
      </c>
    </row>
    <row r="125" spans="1:14" ht="20.100000000000001" customHeight="1" x14ac:dyDescent="0.25">
      <c r="A125" s="24"/>
      <c r="B125" t="s">
        <v>85</v>
      </c>
      <c r="C125" s="243">
        <f t="shared" si="146"/>
        <v>8.7338098076509976</v>
      </c>
      <c r="D125" s="244">
        <f t="shared" si="146"/>
        <v>9.4251186024077285</v>
      </c>
      <c r="E125" s="244">
        <f t="shared" si="146"/>
        <v>10.664575407843053</v>
      </c>
      <c r="F125" s="244">
        <f t="shared" si="146"/>
        <v>10.901297215418332</v>
      </c>
      <c r="G125" s="244">
        <f t="shared" ref="G125" si="161">G78/G31</f>
        <v>11.843918106184637</v>
      </c>
      <c r="H125" s="244">
        <f t="shared" si="146"/>
        <v>11.541792756448999</v>
      </c>
      <c r="I125" s="244">
        <f t="shared" ref="I125:J125" si="162">I78/I31</f>
        <v>12.240752478999056</v>
      </c>
      <c r="J125" s="244">
        <f t="shared" si="162"/>
        <v>13.329196760225003</v>
      </c>
      <c r="K125" s="165">
        <f t="shared" si="146"/>
        <v>13.342098978770911</v>
      </c>
      <c r="L125" s="184">
        <f t="shared" si="146"/>
        <v>12.815942731253166</v>
      </c>
      <c r="N125" s="241">
        <f t="shared" si="117"/>
        <v>-3.9435792550702196E-2</v>
      </c>
    </row>
    <row r="126" spans="1:14" ht="20.100000000000001" customHeight="1" thickBot="1" x14ac:dyDescent="0.3">
      <c r="A126" s="24"/>
      <c r="B126" t="s">
        <v>86</v>
      </c>
      <c r="C126" s="243">
        <f t="shared" si="146"/>
        <v>8.2175515374870436</v>
      </c>
      <c r="D126" s="244">
        <f t="shared" si="146"/>
        <v>8.0282708076336977</v>
      </c>
      <c r="E126" s="244">
        <f t="shared" si="146"/>
        <v>7.1393181615747752</v>
      </c>
      <c r="F126" s="244">
        <f t="shared" si="146"/>
        <v>6.851706407841232</v>
      </c>
      <c r="G126" s="244">
        <f t="shared" ref="G126" si="163">G79/G32</f>
        <v>12.583021167125514</v>
      </c>
      <c r="H126" s="244">
        <f t="shared" si="146"/>
        <v>10.197394233071941</v>
      </c>
      <c r="I126" s="244">
        <f t="shared" ref="I126:J126" si="164">I79/I32</f>
        <v>8.965607162262712</v>
      </c>
      <c r="J126" s="244">
        <f t="shared" si="164"/>
        <v>9.5755974971961582</v>
      </c>
      <c r="K126" s="165">
        <f t="shared" si="146"/>
        <v>9.3291731194135998</v>
      </c>
      <c r="L126" s="184">
        <f t="shared" si="146"/>
        <v>12.023998825533143</v>
      </c>
      <c r="N126" s="34">
        <f t="shared" si="117"/>
        <v>0.28886008134115648</v>
      </c>
    </row>
    <row r="127" spans="1:14" ht="20.100000000000001" customHeight="1" thickBot="1" x14ac:dyDescent="0.3">
      <c r="A127" s="5" t="s">
        <v>12</v>
      </c>
      <c r="B127" s="6"/>
      <c r="C127" s="113">
        <f t="shared" si="146"/>
        <v>6.5114133195300425</v>
      </c>
      <c r="D127" s="133">
        <f t="shared" si="146"/>
        <v>6.194533158108551</v>
      </c>
      <c r="E127" s="133">
        <f t="shared" si="146"/>
        <v>5.8572628598213905</v>
      </c>
      <c r="F127" s="133">
        <f t="shared" si="146"/>
        <v>4.6456746925895409</v>
      </c>
      <c r="G127" s="133">
        <f t="shared" ref="G127" si="165">G80/G33</f>
        <v>5.0539941688228893</v>
      </c>
      <c r="H127" s="133">
        <f t="shared" si="146"/>
        <v>5.2067475807992807</v>
      </c>
      <c r="I127" s="133">
        <f t="shared" ref="I127:J127" si="166">I80/I33</f>
        <v>5.6523711767470788</v>
      </c>
      <c r="J127" s="133">
        <f t="shared" si="166"/>
        <v>6.2738833810337624</v>
      </c>
      <c r="K127" s="200">
        <f t="shared" si="146"/>
        <v>5.8289530759753898</v>
      </c>
      <c r="L127" s="185">
        <f t="shared" si="146"/>
        <v>6.8097719515493713</v>
      </c>
      <c r="N127" s="23">
        <f t="shared" si="117"/>
        <v>0.16826673036990539</v>
      </c>
    </row>
    <row r="128" spans="1:14" ht="20.100000000000001" customHeight="1" x14ac:dyDescent="0.25">
      <c r="A128" s="24"/>
      <c r="B128" t="s">
        <v>85</v>
      </c>
      <c r="C128" s="243">
        <f t="shared" si="146"/>
        <v>6.1268866254537739</v>
      </c>
      <c r="D128" s="244">
        <f t="shared" si="146"/>
        <v>5.8482320850167264</v>
      </c>
      <c r="E128" s="244">
        <f t="shared" si="146"/>
        <v>5.4770008408434752</v>
      </c>
      <c r="F128" s="244">
        <f t="shared" si="146"/>
        <v>4.3489540988079645</v>
      </c>
      <c r="G128" s="244">
        <f t="shared" ref="G128" si="167">G81/G34</f>
        <v>4.6962862811374828</v>
      </c>
      <c r="H128" s="244">
        <f t="shared" si="146"/>
        <v>4.8534789652693586</v>
      </c>
      <c r="I128" s="244">
        <f t="shared" ref="I128:J128" si="168">I81/I34</f>
        <v>5.4829039619723279</v>
      </c>
      <c r="J128" s="244">
        <f t="shared" si="168"/>
        <v>6.0359476625653965</v>
      </c>
      <c r="K128" s="165">
        <f t="shared" si="146"/>
        <v>5.6429566953805876</v>
      </c>
      <c r="L128" s="184">
        <f t="shared" si="146"/>
        <v>6.4836803806668879</v>
      </c>
      <c r="N128" s="42">
        <f t="shared" si="117"/>
        <v>0.14898637906871229</v>
      </c>
    </row>
    <row r="129" spans="1:14" ht="20.100000000000001" customHeight="1" thickBot="1" x14ac:dyDescent="0.3">
      <c r="A129" s="24"/>
      <c r="B129" t="s">
        <v>86</v>
      </c>
      <c r="C129" s="243">
        <f t="shared" si="146"/>
        <v>11.811279449224065</v>
      </c>
      <c r="D129" s="244">
        <f t="shared" si="146"/>
        <v>11.039594243838907</v>
      </c>
      <c r="E129" s="244">
        <f t="shared" si="146"/>
        <v>11.392946927374302</v>
      </c>
      <c r="F129" s="244">
        <f t="shared" si="146"/>
        <v>11.754864898981511</v>
      </c>
      <c r="G129" s="244">
        <f t="shared" ref="G129" si="169">G82/G35</f>
        <v>12.990164112596457</v>
      </c>
      <c r="H129" s="244">
        <f t="shared" si="146"/>
        <v>12.713660354989113</v>
      </c>
      <c r="I129" s="244">
        <f t="shared" ref="I129:J129" si="170">I82/I35</f>
        <v>12.606845113407632</v>
      </c>
      <c r="J129" s="244">
        <f t="shared" si="170"/>
        <v>11.575198765483945</v>
      </c>
      <c r="K129" s="165">
        <f t="shared" si="146"/>
        <v>9.8557448727360395</v>
      </c>
      <c r="L129" s="184">
        <f t="shared" si="146"/>
        <v>13.551728226285228</v>
      </c>
      <c r="N129" s="159">
        <f t="shared" si="117"/>
        <v>0.37500801829533881</v>
      </c>
    </row>
    <row r="130" spans="1:14" ht="20.100000000000001" customHeight="1" thickBot="1" x14ac:dyDescent="0.3">
      <c r="A130" s="5" t="s">
        <v>11</v>
      </c>
      <c r="B130" s="6"/>
      <c r="C130" s="113">
        <f t="shared" si="146"/>
        <v>9.4593915192518825</v>
      </c>
      <c r="D130" s="133">
        <f t="shared" si="146"/>
        <v>9.8262393081334114</v>
      </c>
      <c r="E130" s="133">
        <f t="shared" si="146"/>
        <v>9.8714347596235577</v>
      </c>
      <c r="F130" s="133">
        <f t="shared" si="146"/>
        <v>9.5642067097241092</v>
      </c>
      <c r="G130" s="133">
        <f t="shared" ref="G130" si="171">G83/G36</f>
        <v>8.986912153786843</v>
      </c>
      <c r="H130" s="133">
        <f t="shared" si="146"/>
        <v>9.5622009717787151</v>
      </c>
      <c r="I130" s="133">
        <f t="shared" ref="I130:J130" si="172">I83/I36</f>
        <v>9.943005817775834</v>
      </c>
      <c r="J130" s="133">
        <f t="shared" si="172"/>
        <v>9.7784277472970214</v>
      </c>
      <c r="K130" s="200">
        <f t="shared" si="146"/>
        <v>9.6515269337496932</v>
      </c>
      <c r="L130" s="185">
        <f t="shared" si="146"/>
        <v>10.515241928114067</v>
      </c>
      <c r="N130" s="23">
        <f t="shared" si="117"/>
        <v>8.948998436134642E-2</v>
      </c>
    </row>
    <row r="131" spans="1:14" ht="20.100000000000001" customHeight="1" x14ac:dyDescent="0.25">
      <c r="A131" s="24"/>
      <c r="B131" t="s">
        <v>85</v>
      </c>
      <c r="C131" s="243">
        <f t="shared" si="146"/>
        <v>9.1420220353026309</v>
      </c>
      <c r="D131" s="244">
        <f t="shared" si="146"/>
        <v>9.5823808898524234</v>
      </c>
      <c r="E131" s="244">
        <f t="shared" si="146"/>
        <v>9.6075923361953901</v>
      </c>
      <c r="F131" s="244">
        <f t="shared" si="146"/>
        <v>9.1216037233935268</v>
      </c>
      <c r="G131" s="244">
        <f t="shared" ref="G131" si="173">G84/G37</f>
        <v>8.5402556197665742</v>
      </c>
      <c r="H131" s="244">
        <f t="shared" si="146"/>
        <v>9.1311749503406734</v>
      </c>
      <c r="I131" s="244">
        <f t="shared" ref="I131:J131" si="174">I84/I37</f>
        <v>9.6317560518318341</v>
      </c>
      <c r="J131" s="244">
        <f t="shared" si="174"/>
        <v>9.4892592487553102</v>
      </c>
      <c r="K131" s="165">
        <f t="shared" si="146"/>
        <v>9.3189177619505976</v>
      </c>
      <c r="L131" s="184">
        <f t="shared" si="146"/>
        <v>10.157303764322664</v>
      </c>
      <c r="N131" s="241">
        <f t="shared" si="117"/>
        <v>8.9966026505268706E-2</v>
      </c>
    </row>
    <row r="132" spans="1:14" ht="20.100000000000001" customHeight="1" thickBot="1" x14ac:dyDescent="0.3">
      <c r="A132" s="24"/>
      <c r="B132" t="s">
        <v>86</v>
      </c>
      <c r="C132" s="243">
        <f t="shared" si="146"/>
        <v>13.309875060640524</v>
      </c>
      <c r="D132" s="244">
        <f t="shared" si="146"/>
        <v>12.84427106221032</v>
      </c>
      <c r="E132" s="244">
        <f t="shared" si="146"/>
        <v>13.680904612950778</v>
      </c>
      <c r="F132" s="244">
        <f t="shared" si="146"/>
        <v>13.68610844429603</v>
      </c>
      <c r="G132" s="244">
        <f t="shared" ref="G132" si="175">G85/G38</f>
        <v>13.811972377929358</v>
      </c>
      <c r="H132" s="244">
        <f t="shared" si="146"/>
        <v>13.79750501599241</v>
      </c>
      <c r="I132" s="244">
        <f t="shared" ref="I132:J132" si="176">I85/I38</f>
        <v>13.428989792357392</v>
      </c>
      <c r="J132" s="244">
        <f t="shared" si="176"/>
        <v>13.179530472494408</v>
      </c>
      <c r="K132" s="165">
        <f t="shared" si="146"/>
        <v>13.422448513191236</v>
      </c>
      <c r="L132" s="184">
        <f t="shared" si="146"/>
        <v>14.196346173721567</v>
      </c>
      <c r="N132" s="34">
        <f t="shared" si="117"/>
        <v>5.7656966221160323E-2</v>
      </c>
    </row>
    <row r="133" spans="1:14" ht="20.100000000000001" customHeight="1" thickBot="1" x14ac:dyDescent="0.3">
      <c r="A133" s="5" t="s">
        <v>6</v>
      </c>
      <c r="B133" s="6"/>
      <c r="C133" s="113">
        <f t="shared" si="146"/>
        <v>10.43620664331918</v>
      </c>
      <c r="D133" s="133">
        <f t="shared" si="146"/>
        <v>10.88841256916583</v>
      </c>
      <c r="E133" s="133">
        <f t="shared" si="146"/>
        <v>11.564204729106528</v>
      </c>
      <c r="F133" s="133">
        <f t="shared" si="146"/>
        <v>11.385769200869499</v>
      </c>
      <c r="G133" s="133">
        <f t="shared" ref="G133" si="177">G86/G39</f>
        <v>11.546971243508999</v>
      </c>
      <c r="H133" s="133">
        <f t="shared" si="146"/>
        <v>11.892505266359258</v>
      </c>
      <c r="I133" s="133">
        <f t="shared" ref="I133:J133" si="178">I86/I39</f>
        <v>12.303110718382802</v>
      </c>
      <c r="J133" s="133">
        <f t="shared" si="178"/>
        <v>13.047184442439322</v>
      </c>
      <c r="K133" s="200">
        <f t="shared" si="146"/>
        <v>12.82951859629223</v>
      </c>
      <c r="L133" s="185">
        <f t="shared" si="146"/>
        <v>14.355030830557007</v>
      </c>
      <c r="N133" s="23">
        <f t="shared" si="117"/>
        <v>0.11890642839129248</v>
      </c>
    </row>
    <row r="134" spans="1:14" ht="20.100000000000001" customHeight="1" x14ac:dyDescent="0.25">
      <c r="A134" s="24"/>
      <c r="B134" t="s">
        <v>85</v>
      </c>
      <c r="C134" s="243">
        <f t="shared" ref="C134:L141" si="179">C87/C40</f>
        <v>9.8919608108893069</v>
      </c>
      <c r="D134" s="244">
        <f t="shared" si="179"/>
        <v>10.222273866177959</v>
      </c>
      <c r="E134" s="244">
        <f t="shared" si="179"/>
        <v>10.884497388649878</v>
      </c>
      <c r="F134" s="244">
        <f t="shared" si="179"/>
        <v>10.928790922923891</v>
      </c>
      <c r="G134" s="244">
        <f t="shared" ref="G134" si="180">G87/G40</f>
        <v>11.15227524901206</v>
      </c>
      <c r="H134" s="244">
        <f t="shared" si="179"/>
        <v>11.284437748580087</v>
      </c>
      <c r="I134" s="244">
        <f t="shared" ref="I134:J134" si="181">I87/I40</f>
        <v>11.654796273550545</v>
      </c>
      <c r="J134" s="244">
        <f t="shared" si="181"/>
        <v>12.413055793081904</v>
      </c>
      <c r="K134" s="165">
        <f t="shared" si="179"/>
        <v>12.116191970431172</v>
      </c>
      <c r="L134" s="184">
        <f t="shared" si="179"/>
        <v>13.866989098336795</v>
      </c>
      <c r="N134" s="241">
        <f t="shared" si="117"/>
        <v>0.14450060977725807</v>
      </c>
    </row>
    <row r="135" spans="1:14" ht="20.100000000000001" customHeight="1" thickBot="1" x14ac:dyDescent="0.3">
      <c r="A135" s="24"/>
      <c r="B135" t="s">
        <v>86</v>
      </c>
      <c r="C135" s="243">
        <f t="shared" si="179"/>
        <v>12.334912173097759</v>
      </c>
      <c r="D135" s="244">
        <f t="shared" si="179"/>
        <v>13.561115615735471</v>
      </c>
      <c r="E135" s="244">
        <f t="shared" si="179"/>
        <v>14.121246839103664</v>
      </c>
      <c r="F135" s="244">
        <f t="shared" si="179"/>
        <v>12.918087465884994</v>
      </c>
      <c r="G135" s="244">
        <f t="shared" ref="G135" si="182">G88/G41</f>
        <v>12.947207023620999</v>
      </c>
      <c r="H135" s="244">
        <f t="shared" si="179"/>
        <v>14.446727488574959</v>
      </c>
      <c r="I135" s="244">
        <f t="shared" ref="I135:J135" si="183">I88/I41</f>
        <v>15.062160490998401</v>
      </c>
      <c r="J135" s="244">
        <f t="shared" si="183"/>
        <v>15.480042858357388</v>
      </c>
      <c r="K135" s="165">
        <f t="shared" si="179"/>
        <v>15.534044191701021</v>
      </c>
      <c r="L135" s="184">
        <f t="shared" si="179"/>
        <v>16.298894031636848</v>
      </c>
      <c r="N135" s="34">
        <f t="shared" si="117"/>
        <v>4.9237006828166764E-2</v>
      </c>
    </row>
    <row r="136" spans="1:14" ht="20.100000000000001" customHeight="1" thickBot="1" x14ac:dyDescent="0.3">
      <c r="A136" s="5" t="s">
        <v>7</v>
      </c>
      <c r="B136" s="6"/>
      <c r="C136" s="113">
        <f t="shared" si="179"/>
        <v>17.343538291795131</v>
      </c>
      <c r="D136" s="133">
        <f t="shared" si="179"/>
        <v>15.135612348541587</v>
      </c>
      <c r="E136" s="133">
        <f t="shared" si="179"/>
        <v>17.897327696503972</v>
      </c>
      <c r="F136" s="133">
        <f t="shared" si="179"/>
        <v>17.227658366505111</v>
      </c>
      <c r="G136" s="133">
        <f t="shared" ref="G136" si="184">G89/G42</f>
        <v>17.857502174372957</v>
      </c>
      <c r="H136" s="133">
        <f t="shared" si="179"/>
        <v>18.798711710200049</v>
      </c>
      <c r="I136" s="133">
        <f t="shared" ref="I136:J136" si="185">I89/I42</f>
        <v>17.919003784753031</v>
      </c>
      <c r="J136" s="133">
        <f t="shared" si="185"/>
        <v>19.249864565288746</v>
      </c>
      <c r="K136" s="200">
        <f t="shared" si="179"/>
        <v>18.381015105650079</v>
      </c>
      <c r="L136" s="185">
        <f t="shared" si="179"/>
        <v>21.477763467717548</v>
      </c>
      <c r="N136" s="23">
        <f t="shared" si="117"/>
        <v>0.16847537223967407</v>
      </c>
    </row>
    <row r="137" spans="1:14" ht="20.100000000000001" customHeight="1" x14ac:dyDescent="0.25">
      <c r="A137" s="24"/>
      <c r="B137" t="s">
        <v>85</v>
      </c>
      <c r="C137" s="243">
        <f t="shared" si="179"/>
        <v>17.493804805169436</v>
      </c>
      <c r="D137" s="244">
        <f t="shared" si="179"/>
        <v>15.20741029804255</v>
      </c>
      <c r="E137" s="244">
        <f t="shared" si="179"/>
        <v>17.980713194411631</v>
      </c>
      <c r="F137" s="244">
        <f t="shared" si="179"/>
        <v>17.314812762045108</v>
      </c>
      <c r="G137" s="244">
        <f t="shared" ref="G137" si="186">G90/G43</f>
        <v>17.958278087156369</v>
      </c>
      <c r="H137" s="244">
        <f t="shared" si="179"/>
        <v>18.813765410091381</v>
      </c>
      <c r="I137" s="244">
        <f t="shared" ref="I137:J137" si="187">I90/I43</f>
        <v>18.225472554295997</v>
      </c>
      <c r="J137" s="244">
        <f t="shared" si="187"/>
        <v>19.2716560954144</v>
      </c>
      <c r="K137" s="165">
        <f t="shared" si="179"/>
        <v>18.385886420346704</v>
      </c>
      <c r="L137" s="184">
        <f t="shared" si="179"/>
        <v>21.529379147881489</v>
      </c>
      <c r="N137" s="241">
        <f t="shared" si="117"/>
        <v>0.17097313970437916</v>
      </c>
    </row>
    <row r="138" spans="1:14" ht="20.100000000000001" customHeight="1" thickBot="1" x14ac:dyDescent="0.3">
      <c r="A138" s="24"/>
      <c r="B138" t="s">
        <v>86</v>
      </c>
      <c r="C138" s="243">
        <f t="shared" si="179"/>
        <v>11.069869958122107</v>
      </c>
      <c r="D138" s="244">
        <f t="shared" si="179"/>
        <v>11.320311053508609</v>
      </c>
      <c r="E138" s="244">
        <f t="shared" si="179"/>
        <v>10.660059239006607</v>
      </c>
      <c r="F138" s="244">
        <f t="shared" si="179"/>
        <v>11.922603691208574</v>
      </c>
      <c r="G138" s="244">
        <f t="shared" ref="G138" si="188">G91/G44</f>
        <v>13.913836477987422</v>
      </c>
      <c r="H138" s="244">
        <f t="shared" si="179"/>
        <v>16.466569767441861</v>
      </c>
      <c r="I138" s="244">
        <f t="shared" ref="I138:J138" si="189">I91/I44</f>
        <v>12.172060322777652</v>
      </c>
      <c r="J138" s="244">
        <f t="shared" si="189"/>
        <v>17.397505884588387</v>
      </c>
      <c r="K138" s="165">
        <f t="shared" si="179"/>
        <v>17.626472840482556</v>
      </c>
      <c r="L138" s="184">
        <f t="shared" si="179"/>
        <v>17.476571565159322</v>
      </c>
      <c r="N138" s="34">
        <f t="shared" si="117"/>
        <v>-8.5043262302005995E-3</v>
      </c>
    </row>
    <row r="139" spans="1:14" ht="20.100000000000001" customHeight="1" thickBot="1" x14ac:dyDescent="0.3">
      <c r="A139" s="74" t="s">
        <v>20</v>
      </c>
      <c r="B139" s="100"/>
      <c r="C139" s="114">
        <f t="shared" si="179"/>
        <v>9.8494977541431705</v>
      </c>
      <c r="D139" s="115">
        <f t="shared" si="179"/>
        <v>10.411404658338641</v>
      </c>
      <c r="E139" s="115">
        <f t="shared" si="179"/>
        <v>10.813566770358026</v>
      </c>
      <c r="F139" s="115">
        <f t="shared" si="179"/>
        <v>10.404073354368721</v>
      </c>
      <c r="G139" s="115">
        <f t="shared" ref="G139" si="190">G92/G45</f>
        <v>10.469578868030986</v>
      </c>
      <c r="H139" s="115">
        <f>H92/H45</f>
        <v>10.653736722958094</v>
      </c>
      <c r="I139" s="115">
        <f t="shared" ref="I139:J139" si="191">I92/I45</f>
        <v>6.9061485249018091</v>
      </c>
      <c r="J139" s="115">
        <f t="shared" si="191"/>
        <v>12.073998276729563</v>
      </c>
      <c r="K139" s="201">
        <f t="shared" si="179"/>
        <v>11.824573493327883</v>
      </c>
      <c r="L139" s="202">
        <f t="shared" si="179"/>
        <v>13.314973147804974</v>
      </c>
      <c r="N139" s="128">
        <f t="shared" si="117"/>
        <v>0.12604257187948995</v>
      </c>
    </row>
    <row r="140" spans="1:14" ht="20.100000000000001" customHeight="1" x14ac:dyDescent="0.25">
      <c r="A140" s="24"/>
      <c r="B140" t="s">
        <v>85</v>
      </c>
      <c r="C140" s="317">
        <f t="shared" si="179"/>
        <v>8.7757390796270514</v>
      </c>
      <c r="D140" s="318">
        <f t="shared" si="179"/>
        <v>9.2619444743279651</v>
      </c>
      <c r="E140" s="318">
        <f t="shared" si="179"/>
        <v>9.4305536237812344</v>
      </c>
      <c r="F140" s="318">
        <f t="shared" si="179"/>
        <v>8.8528644413724802</v>
      </c>
      <c r="G140" s="318">
        <f t="shared" ref="G140" si="192">G93/G46</f>
        <v>8.8559011818332802</v>
      </c>
      <c r="H140" s="318">
        <f>H93/H46</f>
        <v>9.1526720438386615</v>
      </c>
      <c r="I140" s="318">
        <f t="shared" ref="I140:J140" si="193">I93/I46</f>
        <v>9.7120431543068086</v>
      </c>
      <c r="J140" s="318">
        <f t="shared" si="193"/>
        <v>10.493508629650751</v>
      </c>
      <c r="K140" s="320">
        <f t="shared" si="179"/>
        <v>10.201764069930798</v>
      </c>
      <c r="L140" s="321">
        <f t="shared" si="179"/>
        <v>11.752137658331652</v>
      </c>
      <c r="N140" s="241">
        <f t="shared" si="117"/>
        <v>0.15197112752004374</v>
      </c>
    </row>
    <row r="141" spans="1:14" ht="20.100000000000001" customHeight="1" thickBot="1" x14ac:dyDescent="0.3">
      <c r="A141" s="31"/>
      <c r="B141" s="25" t="s">
        <v>86</v>
      </c>
      <c r="C141" s="245">
        <f t="shared" si="179"/>
        <v>11.058594809175506</v>
      </c>
      <c r="D141" s="246">
        <f t="shared" si="179"/>
        <v>11.627077891387147</v>
      </c>
      <c r="E141" s="246">
        <f t="shared" si="179"/>
        <v>12.500752616302254</v>
      </c>
      <c r="F141" s="246">
        <f t="shared" si="179"/>
        <v>12.280213392533852</v>
      </c>
      <c r="G141" s="246">
        <f t="shared" ref="G141" si="194">G94/G47</f>
        <v>12.256201900212876</v>
      </c>
      <c r="H141" s="246">
        <f>H94/H47</f>
        <v>12.322547853954378</v>
      </c>
      <c r="I141" s="246">
        <f t="shared" ref="I141:J141" si="195">I94/I47</f>
        <v>13.180291176688032</v>
      </c>
      <c r="J141" s="246">
        <f t="shared" si="195"/>
        <v>13.833712052903875</v>
      </c>
      <c r="K141" s="322">
        <f t="shared" si="179"/>
        <v>13.558278580029299</v>
      </c>
      <c r="L141" s="323">
        <f t="shared" si="179"/>
        <v>14.843335930718954</v>
      </c>
      <c r="N141" s="34">
        <f t="shared" si="117"/>
        <v>9.4780273403032425E-2</v>
      </c>
    </row>
  </sheetData>
  <mergeCells count="51">
    <mergeCell ref="A5:B6"/>
    <mergeCell ref="C5:C6"/>
    <mergeCell ref="D5:D6"/>
    <mergeCell ref="E5:E6"/>
    <mergeCell ref="F5:F6"/>
    <mergeCell ref="V5:W5"/>
    <mergeCell ref="Y5:Z5"/>
    <mergeCell ref="H5:H6"/>
    <mergeCell ref="J5:J6"/>
    <mergeCell ref="K5:L5"/>
    <mergeCell ref="N5:N6"/>
    <mergeCell ref="O5:O6"/>
    <mergeCell ref="P5:P6"/>
    <mergeCell ref="I5:I6"/>
    <mergeCell ref="T5:T6"/>
    <mergeCell ref="G52:G53"/>
    <mergeCell ref="Q5:Q6"/>
    <mergeCell ref="R5:R6"/>
    <mergeCell ref="S5:S6"/>
    <mergeCell ref="U5:U6"/>
    <mergeCell ref="G5:G6"/>
    <mergeCell ref="I52:I53"/>
    <mergeCell ref="T52:T53"/>
    <mergeCell ref="A52:B53"/>
    <mergeCell ref="C52:C53"/>
    <mergeCell ref="D52:D53"/>
    <mergeCell ref="E52:E53"/>
    <mergeCell ref="F52:F53"/>
    <mergeCell ref="Y52:Z52"/>
    <mergeCell ref="H52:H53"/>
    <mergeCell ref="J52:J53"/>
    <mergeCell ref="K52:L52"/>
    <mergeCell ref="N52:N53"/>
    <mergeCell ref="O52:O53"/>
    <mergeCell ref="P52:P53"/>
    <mergeCell ref="Q52:Q53"/>
    <mergeCell ref="R52:R53"/>
    <mergeCell ref="S52:S53"/>
    <mergeCell ref="U52:U53"/>
    <mergeCell ref="V52:W52"/>
    <mergeCell ref="H99:H100"/>
    <mergeCell ref="J99:J100"/>
    <mergeCell ref="K99:L99"/>
    <mergeCell ref="N99:N100"/>
    <mergeCell ref="A99:B100"/>
    <mergeCell ref="C99:C100"/>
    <mergeCell ref="D99:D100"/>
    <mergeCell ref="E99:E100"/>
    <mergeCell ref="F99:F100"/>
    <mergeCell ref="G99:G100"/>
    <mergeCell ref="I99:I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C146"/>
  <sheetViews>
    <sheetView showGridLines="0" topLeftCell="A101" zoomScaleNormal="100" workbookViewId="0">
      <selection activeCell="J126" sqref="J126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2" width="11.1406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62</v>
      </c>
    </row>
    <row r="2" spans="1:29" x14ac:dyDescent="0.25">
      <c r="A2" s="1"/>
      <c r="P2" s="260"/>
    </row>
    <row r="3" spans="1:29" x14ac:dyDescent="0.25">
      <c r="A3" s="1" t="s">
        <v>21</v>
      </c>
      <c r="N3" s="1" t="s">
        <v>23</v>
      </c>
      <c r="Y3" s="1" t="str">
        <f>'7'!Y3</f>
        <v>VARIAÇÃO (JAN-JUN)</v>
      </c>
    </row>
    <row r="4" spans="1:29" ht="15.75" thickBot="1" x14ac:dyDescent="0.3"/>
    <row r="5" spans="1:29" ht="24" customHeight="1" x14ac:dyDescent="0.25">
      <c r="A5" s="479" t="s">
        <v>25</v>
      </c>
      <c r="B5" s="490"/>
      <c r="C5" s="481">
        <v>2016</v>
      </c>
      <c r="D5" s="460">
        <v>2017</v>
      </c>
      <c r="E5" s="460">
        <v>2018</v>
      </c>
      <c r="F5" s="475">
        <v>2019</v>
      </c>
      <c r="G5" s="475">
        <v>2020</v>
      </c>
      <c r="H5" s="460">
        <v>2021</v>
      </c>
      <c r="I5" s="460">
        <v>2022</v>
      </c>
      <c r="J5" s="471">
        <v>2023</v>
      </c>
      <c r="K5" s="466" t="s">
        <v>95</v>
      </c>
      <c r="L5" s="467"/>
      <c r="N5" s="498">
        <v>2016</v>
      </c>
      <c r="O5" s="460">
        <v>2017</v>
      </c>
      <c r="P5" s="460">
        <v>2018</v>
      </c>
      <c r="Q5" s="475">
        <v>2019</v>
      </c>
      <c r="R5" s="475">
        <v>2020</v>
      </c>
      <c r="S5" s="460">
        <v>2021</v>
      </c>
      <c r="T5" s="460">
        <v>2022</v>
      </c>
      <c r="U5" s="471">
        <v>2023</v>
      </c>
      <c r="V5" s="466" t="str">
        <f>K5</f>
        <v>janeiro - junho</v>
      </c>
      <c r="W5" s="467"/>
      <c r="Y5" s="495" t="s">
        <v>87</v>
      </c>
      <c r="Z5" s="496"/>
    </row>
    <row r="6" spans="1:29" ht="20.25" customHeight="1" thickBot="1" x14ac:dyDescent="0.3">
      <c r="A6" s="491"/>
      <c r="B6" s="492"/>
      <c r="C6" s="493"/>
      <c r="D6" s="468"/>
      <c r="E6" s="468"/>
      <c r="F6" s="489"/>
      <c r="G6" s="489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89"/>
      <c r="R6" s="489"/>
      <c r="S6" s="468"/>
      <c r="T6" s="468"/>
      <c r="U6" s="497"/>
      <c r="V6" s="166">
        <v>2023</v>
      </c>
      <c r="W6" s="168">
        <v>2024</v>
      </c>
      <c r="Y6" s="130" t="s">
        <v>0</v>
      </c>
      <c r="Z6" s="131" t="s">
        <v>37</v>
      </c>
    </row>
    <row r="7" spans="1:29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36">
        <v>21460684.640000004</v>
      </c>
      <c r="J7" s="15">
        <v>20793037.062000003</v>
      </c>
      <c r="K7" s="14">
        <v>8690067.7780000009</v>
      </c>
      <c r="L7" s="160">
        <v>9181075.6309999973</v>
      </c>
      <c r="N7" s="134">
        <f t="shared" ref="N7:T7" si="0">C7/C46</f>
        <v>0.16972846980551387</v>
      </c>
      <c r="O7" s="21">
        <f t="shared" si="0"/>
        <v>0.17784797322324608</v>
      </c>
      <c r="P7" s="21">
        <f t="shared" si="0"/>
        <v>0.17665948104128135</v>
      </c>
      <c r="Q7" s="21">
        <f t="shared" si="0"/>
        <v>0.17230649587352914</v>
      </c>
      <c r="R7" s="21">
        <f t="shared" si="0"/>
        <v>0.17604388513552507</v>
      </c>
      <c r="S7" s="21">
        <f t="shared" si="0"/>
        <v>0.17328196252462968</v>
      </c>
      <c r="T7" s="21">
        <f t="shared" si="0"/>
        <v>0.17233240668386909</v>
      </c>
      <c r="U7" s="191">
        <f>J7/J46</f>
        <v>0.16815578131161485</v>
      </c>
      <c r="V7" s="192">
        <f>K7/K46</f>
        <v>0.31037828150519264</v>
      </c>
      <c r="W7" s="193">
        <f>L7/L46</f>
        <v>0.3106192537431996</v>
      </c>
      <c r="Y7" s="102">
        <f>(L7-K7)/K7</f>
        <v>5.6502189113305248E-2</v>
      </c>
      <c r="Z7" s="101">
        <f>(W7-V7)*100</f>
        <v>2.4097223800695344E-2</v>
      </c>
      <c r="AC7" s="1"/>
    </row>
    <row r="8" spans="1:29" ht="20.100000000000001" customHeight="1" x14ac:dyDescent="0.25">
      <c r="A8" s="24"/>
      <c r="B8" t="s">
        <v>36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35">
        <v>5076898.3129999982</v>
      </c>
      <c r="J8" s="12">
        <v>5333760.4810000015</v>
      </c>
      <c r="K8" s="11">
        <v>2212505.0729999999</v>
      </c>
      <c r="L8" s="161">
        <v>3324078.7349999985</v>
      </c>
      <c r="N8" s="77">
        <f t="shared" ref="N8:T8" si="1">C8/C7</f>
        <v>0.25244936719904537</v>
      </c>
      <c r="O8" s="18">
        <f t="shared" si="1"/>
        <v>0.28688410562588579</v>
      </c>
      <c r="P8" s="18">
        <f t="shared" si="1"/>
        <v>0.2750692171623646</v>
      </c>
      <c r="Q8" s="18">
        <f t="shared" si="1"/>
        <v>0.28144346280684018</v>
      </c>
      <c r="R8" s="18">
        <f t="shared" si="1"/>
        <v>0.17206935744396354</v>
      </c>
      <c r="S8" s="18">
        <f t="shared" si="1"/>
        <v>0.1699912023687605</v>
      </c>
      <c r="T8" s="18">
        <f t="shared" si="1"/>
        <v>0.23656739746025163</v>
      </c>
      <c r="U8" s="194">
        <f>J8/J7</f>
        <v>0.25651666301060144</v>
      </c>
      <c r="V8" s="195">
        <f>K8/K7</f>
        <v>0.25460158994400878</v>
      </c>
      <c r="W8" s="196">
        <f>L8/L7</f>
        <v>0.36205765735947237</v>
      </c>
      <c r="Y8" s="103">
        <f t="shared" ref="Y8:Y45" si="2">(L8-K8)/K8</f>
        <v>0.50240502296014333</v>
      </c>
      <c r="Z8" s="108">
        <f t="shared" ref="Z8:Z48" si="3">(W8-V8)*100</f>
        <v>10.745606741546359</v>
      </c>
    </row>
    <row r="9" spans="1:29" ht="20.100000000000001" customHeight="1" thickBot="1" x14ac:dyDescent="0.3">
      <c r="A9" s="24"/>
      <c r="B9" t="s">
        <v>35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35">
        <v>16383786.327000005</v>
      </c>
      <c r="J9" s="12">
        <v>15459276.581000002</v>
      </c>
      <c r="K9" s="11">
        <v>6477562.7050000001</v>
      </c>
      <c r="L9" s="161">
        <v>5856996.8959999979</v>
      </c>
      <c r="N9" s="77">
        <f t="shared" ref="N9:T9" si="4">C9/C7</f>
        <v>0.74755063280095457</v>
      </c>
      <c r="O9" s="18">
        <f t="shared" si="4"/>
        <v>0.71311589437411427</v>
      </c>
      <c r="P9" s="18">
        <f t="shared" si="4"/>
        <v>0.72493078283763535</v>
      </c>
      <c r="Q9" s="18">
        <f t="shared" si="4"/>
        <v>0.71855653719315982</v>
      </c>
      <c r="R9" s="18">
        <f t="shared" si="4"/>
        <v>0.82793064255603643</v>
      </c>
      <c r="S9" s="18">
        <f t="shared" si="4"/>
        <v>0.83000879763123947</v>
      </c>
      <c r="T9" s="18">
        <f t="shared" si="4"/>
        <v>0.76343260253974832</v>
      </c>
      <c r="U9" s="194">
        <f>J9/J7</f>
        <v>0.74348333698939861</v>
      </c>
      <c r="V9" s="195">
        <f>K9/K7</f>
        <v>0.74539841005599106</v>
      </c>
      <c r="W9" s="196">
        <f>L9/L7</f>
        <v>0.63794234264052752</v>
      </c>
      <c r="Y9" s="103">
        <f t="shared" si="2"/>
        <v>-9.5802362286819764E-2</v>
      </c>
      <c r="Z9" s="106">
        <f t="shared" si="3"/>
        <v>-10.745606741546354</v>
      </c>
    </row>
    <row r="10" spans="1:29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36">
        <v>381914.57799999986</v>
      </c>
      <c r="J10" s="15">
        <v>374226.08499999996</v>
      </c>
      <c r="K10" s="14">
        <v>170263.25200000004</v>
      </c>
      <c r="L10" s="160">
        <v>166179.47099999999</v>
      </c>
      <c r="N10" s="134">
        <f t="shared" ref="N10:T10" si="5">C10/C46</f>
        <v>4.9136578932567508E-3</v>
      </c>
      <c r="O10" s="21">
        <f t="shared" si="5"/>
        <v>6.1199818460995941E-3</v>
      </c>
      <c r="P10" s="21">
        <f t="shared" si="5"/>
        <v>3.7324633620504665E-3</v>
      </c>
      <c r="Q10" s="21">
        <f t="shared" si="5"/>
        <v>3.1525182076150658E-3</v>
      </c>
      <c r="R10" s="21">
        <f t="shared" si="5"/>
        <v>2.4498818759131724E-3</v>
      </c>
      <c r="S10" s="21">
        <f t="shared" si="5"/>
        <v>2.5319453188924093E-3</v>
      </c>
      <c r="T10" s="21">
        <f t="shared" si="5"/>
        <v>3.0668293895769303E-3</v>
      </c>
      <c r="U10" s="191">
        <f>J10/J46</f>
        <v>3.0264111742178057E-3</v>
      </c>
      <c r="V10" s="192">
        <f>K10/K46</f>
        <v>6.0811971677633978E-3</v>
      </c>
      <c r="W10" s="193">
        <f>L10/L46</f>
        <v>5.6222762281980471E-3</v>
      </c>
      <c r="Y10" s="102">
        <f t="shared" si="2"/>
        <v>-2.3985099262640922E-2</v>
      </c>
      <c r="Z10" s="101">
        <f t="shared" si="3"/>
        <v>-4.5892093956535068E-2</v>
      </c>
      <c r="AC10" s="1"/>
    </row>
    <row r="11" spans="1:29" ht="20.100000000000001" customHeight="1" x14ac:dyDescent="0.25">
      <c r="A11" s="24"/>
      <c r="B11" t="s">
        <v>36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35">
        <v>252200.84399999984</v>
      </c>
      <c r="J11" s="12">
        <v>234928.67299999995</v>
      </c>
      <c r="K11" s="11">
        <v>111602.166</v>
      </c>
      <c r="L11" s="161">
        <v>103359.758</v>
      </c>
      <c r="N11" s="77">
        <f t="shared" ref="N11:T11" si="6">C11/C10</f>
        <v>0.67680184565967683</v>
      </c>
      <c r="O11" s="18">
        <f t="shared" si="6"/>
        <v>0.69363090113776493</v>
      </c>
      <c r="P11" s="18">
        <f t="shared" si="6"/>
        <v>0.70372258339326987</v>
      </c>
      <c r="Q11" s="18">
        <f t="shared" si="6"/>
        <v>0.69351615424368707</v>
      </c>
      <c r="R11" s="18">
        <f t="shared" si="6"/>
        <v>0.56328703433801663</v>
      </c>
      <c r="S11" s="18">
        <f t="shared" si="6"/>
        <v>0.52670700318463859</v>
      </c>
      <c r="T11" s="18">
        <f t="shared" si="6"/>
        <v>0.66035930160277867</v>
      </c>
      <c r="U11" s="194">
        <f>J11/J10</f>
        <v>0.62777204052999136</v>
      </c>
      <c r="V11" s="195">
        <f>K11/K10</f>
        <v>0.65546830974425396</v>
      </c>
      <c r="W11" s="196">
        <f>L11/L10</f>
        <v>0.62197669410080147</v>
      </c>
      <c r="Y11" s="103">
        <f t="shared" si="2"/>
        <v>-7.3855269081426214E-2</v>
      </c>
      <c r="Z11" s="108">
        <f t="shared" si="3"/>
        <v>-3.3491615643452488</v>
      </c>
    </row>
    <row r="12" spans="1:29" ht="20.100000000000001" customHeight="1" thickBot="1" x14ac:dyDescent="0.3">
      <c r="A12" s="24"/>
      <c r="B12" t="s">
        <v>35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35">
        <v>129713.734</v>
      </c>
      <c r="J12" s="12">
        <v>139297.41199999998</v>
      </c>
      <c r="K12" s="11">
        <v>58661.086000000025</v>
      </c>
      <c r="L12" s="161">
        <v>62819.712999999989</v>
      </c>
      <c r="N12" s="77">
        <f t="shared" ref="N12:T12" si="7">C12/C10</f>
        <v>0.32319815434032317</v>
      </c>
      <c r="O12" s="18">
        <f t="shared" si="7"/>
        <v>0.30636909886223507</v>
      </c>
      <c r="P12" s="18">
        <f t="shared" si="7"/>
        <v>0.29627741660673013</v>
      </c>
      <c r="Q12" s="18">
        <f t="shared" si="7"/>
        <v>0.30648384575631288</v>
      </c>
      <c r="R12" s="18">
        <f t="shared" si="7"/>
        <v>0.43671296566198331</v>
      </c>
      <c r="S12" s="18">
        <f t="shared" si="7"/>
        <v>0.47329299681536141</v>
      </c>
      <c r="T12" s="18">
        <f t="shared" si="7"/>
        <v>0.33964069839722127</v>
      </c>
      <c r="U12" s="194">
        <f>J12/J10</f>
        <v>0.37222795947000858</v>
      </c>
      <c r="V12" s="195">
        <f>K12/K10</f>
        <v>0.34453169025574593</v>
      </c>
      <c r="W12" s="196">
        <f>L12/L10</f>
        <v>0.37802330589919853</v>
      </c>
      <c r="Y12" s="103">
        <f t="shared" si="2"/>
        <v>7.0892431142511786E-2</v>
      </c>
      <c r="Z12" s="106">
        <f t="shared" si="3"/>
        <v>3.3491615643452599</v>
      </c>
    </row>
    <row r="13" spans="1:29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36">
        <v>16091431.121000007</v>
      </c>
      <c r="J13" s="15">
        <v>16721336.323000008</v>
      </c>
      <c r="K13" s="14">
        <v>7245225.9349999987</v>
      </c>
      <c r="L13" s="160">
        <v>8844795.5840000045</v>
      </c>
      <c r="N13" s="134">
        <f t="shared" ref="N13:T13" si="8">C13/C46</f>
        <v>0.10710724608689627</v>
      </c>
      <c r="O13" s="21">
        <f t="shared" si="8"/>
        <v>0.12124858045832795</v>
      </c>
      <c r="P13" s="21">
        <f t="shared" si="8"/>
        <v>0.11419191478834301</v>
      </c>
      <c r="Q13" s="21">
        <f t="shared" si="8"/>
        <v>0.1035463472310922</v>
      </c>
      <c r="R13" s="21">
        <f t="shared" si="8"/>
        <v>0.10999933738000769</v>
      </c>
      <c r="S13" s="21">
        <f t="shared" si="8"/>
        <v>0.11917458342998284</v>
      </c>
      <c r="T13" s="21">
        <f t="shared" si="8"/>
        <v>0.12921652307871759</v>
      </c>
      <c r="U13" s="191">
        <f>J13/J46</f>
        <v>0.13522744972676426</v>
      </c>
      <c r="V13" s="192">
        <f>K13/K46</f>
        <v>0.25877367498964426</v>
      </c>
      <c r="W13" s="193">
        <f>L13/L46</f>
        <v>0.29924204028302803</v>
      </c>
      <c r="Y13" s="102">
        <f t="shared" si="2"/>
        <v>0.22077567536891535</v>
      </c>
      <c r="Z13" s="101">
        <f t="shared" si="3"/>
        <v>4.0468365293383766</v>
      </c>
      <c r="AC13" s="1"/>
    </row>
    <row r="14" spans="1:29" ht="20.100000000000001" customHeight="1" x14ac:dyDescent="0.25">
      <c r="A14" s="24"/>
      <c r="B14" t="s">
        <v>36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35">
        <v>4515500.6110000033</v>
      </c>
      <c r="J14" s="12">
        <v>4800315.1920000017</v>
      </c>
      <c r="K14" s="11">
        <v>2122959.7680000006</v>
      </c>
      <c r="L14" s="161">
        <v>3296269.172999999</v>
      </c>
      <c r="N14" s="77">
        <f t="shared" ref="N14:T14" si="9">C14/C13</f>
        <v>0.29500032670707854</v>
      </c>
      <c r="O14" s="18">
        <f t="shared" si="9"/>
        <v>0.32142765130476542</v>
      </c>
      <c r="P14" s="18">
        <f t="shared" si="9"/>
        <v>0.31200503776191174</v>
      </c>
      <c r="Q14" s="18">
        <f t="shared" si="9"/>
        <v>0.35085263263060146</v>
      </c>
      <c r="R14" s="18">
        <f t="shared" si="9"/>
        <v>0.21343093118985934</v>
      </c>
      <c r="S14" s="18">
        <f t="shared" si="9"/>
        <v>0.20596860841077852</v>
      </c>
      <c r="T14" s="18">
        <f t="shared" si="9"/>
        <v>0.28061522788405574</v>
      </c>
      <c r="U14" s="194">
        <f>J14/J13</f>
        <v>0.28707724665505485</v>
      </c>
      <c r="V14" s="195">
        <f>K14/K13</f>
        <v>0.29301498490812777</v>
      </c>
      <c r="W14" s="196">
        <f>L14/L13</f>
        <v>0.37267895472483964</v>
      </c>
      <c r="Y14" s="103">
        <f t="shared" si="2"/>
        <v>0.55267623187478043</v>
      </c>
      <c r="Z14" s="108">
        <f t="shared" si="3"/>
        <v>7.9663969816711866</v>
      </c>
    </row>
    <row r="15" spans="1:29" ht="20.100000000000001" customHeight="1" thickBot="1" x14ac:dyDescent="0.3">
      <c r="A15" s="24"/>
      <c r="B15" t="s">
        <v>35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35">
        <v>11575930.510000004</v>
      </c>
      <c r="J15" s="12">
        <v>11921021.131000007</v>
      </c>
      <c r="K15" s="11">
        <v>5122266.1669999985</v>
      </c>
      <c r="L15" s="161">
        <v>5548526.4110000059</v>
      </c>
      <c r="N15" s="77">
        <f t="shared" ref="N15:T15" si="10">C15/C13</f>
        <v>0.70499967329292146</v>
      </c>
      <c r="O15" s="18">
        <f t="shared" si="10"/>
        <v>0.67857234869523453</v>
      </c>
      <c r="P15" s="18">
        <f t="shared" si="10"/>
        <v>0.68799496223808831</v>
      </c>
      <c r="Q15" s="18">
        <f t="shared" si="10"/>
        <v>0.6491473673693986</v>
      </c>
      <c r="R15" s="18">
        <f t="shared" si="10"/>
        <v>0.78656906881014066</v>
      </c>
      <c r="S15" s="18">
        <f t="shared" si="10"/>
        <v>0.79403139158922154</v>
      </c>
      <c r="T15" s="18">
        <f t="shared" si="10"/>
        <v>0.71938477211594432</v>
      </c>
      <c r="U15" s="194">
        <f>J15/J13</f>
        <v>0.71292275334494515</v>
      </c>
      <c r="V15" s="195">
        <f>K15/K13</f>
        <v>0.70698501509187228</v>
      </c>
      <c r="W15" s="196">
        <f>L15/L13</f>
        <v>0.62732104527516042</v>
      </c>
      <c r="Y15" s="103">
        <f t="shared" si="2"/>
        <v>8.3217121114512266E-2</v>
      </c>
      <c r="Z15" s="106">
        <f t="shared" si="3"/>
        <v>-7.9663969816711866</v>
      </c>
    </row>
    <row r="16" spans="1:29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36"/>
      <c r="J16" s="15"/>
      <c r="K16" s="14"/>
      <c r="L16" s="160"/>
      <c r="N16" s="134">
        <f t="shared" ref="N16:T16" si="11">C16/C46</f>
        <v>9.8886259050122547E-4</v>
      </c>
      <c r="O16" s="21">
        <f t="shared" si="11"/>
        <v>7.9174123550826881E-4</v>
      </c>
      <c r="P16" s="21">
        <f t="shared" si="11"/>
        <v>2.2506626970580906E-3</v>
      </c>
      <c r="Q16" s="21">
        <f t="shared" si="11"/>
        <v>2.3926849718932889E-3</v>
      </c>
      <c r="R16" s="21">
        <f t="shared" si="11"/>
        <v>8.3337653053903787E-4</v>
      </c>
      <c r="S16" s="21">
        <f t="shared" si="11"/>
        <v>0</v>
      </c>
      <c r="T16" s="21">
        <f t="shared" si="11"/>
        <v>0</v>
      </c>
      <c r="U16" s="191">
        <f>J16/J46</f>
        <v>0</v>
      </c>
      <c r="V16" s="192">
        <f>K16/K46</f>
        <v>0</v>
      </c>
      <c r="W16" s="193">
        <f>L16/L46</f>
        <v>0</v>
      </c>
      <c r="Y16" s="102"/>
      <c r="Z16" s="101">
        <f t="shared" si="3"/>
        <v>0</v>
      </c>
      <c r="AC16" s="26"/>
    </row>
    <row r="17" spans="1:29" ht="20.100000000000001" customHeight="1" x14ac:dyDescent="0.25">
      <c r="A17" s="24"/>
      <c r="B17" t="s">
        <v>36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35"/>
      <c r="J17" s="12"/>
      <c r="K17" s="11"/>
      <c r="L17" s="161"/>
      <c r="N17" s="77">
        <f>C17/C16</f>
        <v>0.36559001059761326</v>
      </c>
      <c r="O17" s="18">
        <f>D17/D16</f>
        <v>0.52019378842889741</v>
      </c>
      <c r="P17" s="18">
        <f>E17/E16</f>
        <v>0.47519493553616921</v>
      </c>
      <c r="Q17" s="18">
        <f>F17/F16</f>
        <v>0.38282835397862014</v>
      </c>
      <c r="R17" s="18">
        <f t="shared" ref="R17" si="12">G17/G16</f>
        <v>0.24779614177529752</v>
      </c>
      <c r="S17" s="18"/>
      <c r="T17" s="18"/>
      <c r="U17" s="194"/>
      <c r="V17" s="195"/>
      <c r="W17" s="196"/>
      <c r="Y17" s="103"/>
      <c r="Z17" s="108"/>
      <c r="AC17" s="2"/>
    </row>
    <row r="18" spans="1:29" ht="20.100000000000001" customHeight="1" thickBot="1" x14ac:dyDescent="0.3">
      <c r="A18" s="203"/>
      <c r="B18" t="s">
        <v>35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35"/>
      <c r="J18" s="12"/>
      <c r="K18" s="11"/>
      <c r="L18" s="161"/>
      <c r="N18" s="77">
        <f>C18/C16</f>
        <v>0.6344099894023868</v>
      </c>
      <c r="O18" s="18">
        <f>D18/D16</f>
        <v>0.47980621157110259</v>
      </c>
      <c r="P18" s="18">
        <f>E18/E16</f>
        <v>0.52480506446383079</v>
      </c>
      <c r="Q18" s="18">
        <f>F18/F16</f>
        <v>0.61717164602137986</v>
      </c>
      <c r="R18" s="18">
        <f t="shared" ref="R18" si="13">G18/G16</f>
        <v>0.75220385822470248</v>
      </c>
      <c r="S18" s="18"/>
      <c r="T18" s="18"/>
      <c r="U18" s="194"/>
      <c r="V18" s="195"/>
      <c r="W18" s="196"/>
      <c r="Y18" s="103"/>
      <c r="Z18" s="106"/>
      <c r="AC18" s="2"/>
    </row>
    <row r="19" spans="1:29" ht="20.100000000000001" customHeight="1" thickBot="1" x14ac:dyDescent="0.3">
      <c r="A19" s="5" t="s">
        <v>15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36">
        <v>34912.722000000002</v>
      </c>
      <c r="J19" s="15">
        <v>31753.94200000001</v>
      </c>
      <c r="K19" s="14">
        <v>14736.703999999998</v>
      </c>
      <c r="L19" s="160">
        <v>13790.129000000001</v>
      </c>
      <c r="N19" s="134">
        <f t="shared" ref="N19:T19" si="14">C19/C46</f>
        <v>3.0864650914874908E-4</v>
      </c>
      <c r="O19" s="21">
        <f t="shared" si="14"/>
        <v>2.4244477746609554E-4</v>
      </c>
      <c r="P19" s="21">
        <f t="shared" si="14"/>
        <v>2.0694350900920139E-4</v>
      </c>
      <c r="Q19" s="21">
        <f t="shared" si="14"/>
        <v>2.374298285266915E-4</v>
      </c>
      <c r="R19" s="21">
        <f t="shared" si="14"/>
        <v>4.8575767373625279E-4</v>
      </c>
      <c r="S19" s="21">
        <f t="shared" si="14"/>
        <v>2.7761138484518662E-4</v>
      </c>
      <c r="T19" s="21">
        <f t="shared" si="14"/>
        <v>2.8035421549090254E-4</v>
      </c>
      <c r="U19" s="191">
        <f>J19/J46</f>
        <v>2.5679793244306884E-4</v>
      </c>
      <c r="V19" s="192">
        <f>K19/K46</f>
        <v>5.2634259932359039E-4</v>
      </c>
      <c r="W19" s="193">
        <f>L19/L46</f>
        <v>4.6655530911206549E-4</v>
      </c>
      <c r="Y19" s="102">
        <f t="shared" si="2"/>
        <v>-6.423247695006952E-2</v>
      </c>
      <c r="Z19" s="101">
        <f t="shared" si="3"/>
        <v>-5.9787290211524898E-3</v>
      </c>
      <c r="AC19" s="26"/>
    </row>
    <row r="20" spans="1:29" ht="20.100000000000001" customHeight="1" x14ac:dyDescent="0.25">
      <c r="A20" s="24"/>
      <c r="B20" t="s">
        <v>36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35">
        <v>25769.706999999999</v>
      </c>
      <c r="J20" s="12">
        <v>24313.740000000009</v>
      </c>
      <c r="K20" s="11">
        <v>11449.073999999999</v>
      </c>
      <c r="L20" s="161">
        <v>11137.002</v>
      </c>
      <c r="N20" s="77">
        <f t="shared" ref="N20:T20" si="15">C20/C19</f>
        <v>0.63950398582816648</v>
      </c>
      <c r="O20" s="18">
        <f t="shared" si="15"/>
        <v>0.46373247191836137</v>
      </c>
      <c r="P20" s="18">
        <f t="shared" si="15"/>
        <v>0.42170445004198154</v>
      </c>
      <c r="Q20" s="18">
        <f t="shared" si="15"/>
        <v>0.66350054083288268</v>
      </c>
      <c r="R20" s="18">
        <f t="shared" si="15"/>
        <v>0.82676369516878911</v>
      </c>
      <c r="S20" s="18">
        <f t="shared" si="15"/>
        <v>0.65696446607290426</v>
      </c>
      <c r="T20" s="18">
        <f t="shared" si="15"/>
        <v>0.73811795597031926</v>
      </c>
      <c r="U20" s="194">
        <f>J20/J19</f>
        <v>0.76569202022224525</v>
      </c>
      <c r="V20" s="195">
        <f>K20/K19</f>
        <v>0.7769087307446767</v>
      </c>
      <c r="W20" s="196">
        <f>L20/L19</f>
        <v>0.80760680338813362</v>
      </c>
      <c r="Y20" s="103">
        <f t="shared" si="2"/>
        <v>-2.725740090421272E-2</v>
      </c>
      <c r="Z20" s="108">
        <f t="shared" si="3"/>
        <v>3.069807264345692</v>
      </c>
      <c r="AC20" s="2"/>
    </row>
    <row r="21" spans="1:29" ht="20.100000000000001" customHeight="1" thickBot="1" x14ac:dyDescent="0.3">
      <c r="A21" s="203"/>
      <c r="B21" t="s">
        <v>35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35">
        <v>9143.0150000000031</v>
      </c>
      <c r="J21" s="12">
        <v>7440.2020000000002</v>
      </c>
      <c r="K21" s="11">
        <v>3287.63</v>
      </c>
      <c r="L21" s="161">
        <v>2653.1270000000004</v>
      </c>
      <c r="N21" s="77">
        <f t="shared" ref="N21:T21" si="16">C21/C19</f>
        <v>0.36049601417183347</v>
      </c>
      <c r="O21" s="18">
        <f t="shared" si="16"/>
        <v>0.53626752808163869</v>
      </c>
      <c r="P21" s="18">
        <f t="shared" si="16"/>
        <v>0.57829554995801846</v>
      </c>
      <c r="Q21" s="18">
        <f t="shared" si="16"/>
        <v>0.33649945916711738</v>
      </c>
      <c r="R21" s="18">
        <f t="shared" si="16"/>
        <v>0.17323630483121083</v>
      </c>
      <c r="S21" s="18">
        <f t="shared" si="16"/>
        <v>0.34303553392709579</v>
      </c>
      <c r="T21" s="18">
        <f t="shared" si="16"/>
        <v>0.26188204402968074</v>
      </c>
      <c r="U21" s="194">
        <f>J21/J19</f>
        <v>0.23430797977775478</v>
      </c>
      <c r="V21" s="195">
        <f>K21/K19</f>
        <v>0.22309126925532335</v>
      </c>
      <c r="W21" s="196">
        <f>L21/L19</f>
        <v>0.19239319661186638</v>
      </c>
      <c r="Y21" s="103">
        <f t="shared" si="2"/>
        <v>-0.19299708300508259</v>
      </c>
      <c r="Z21" s="106">
        <f t="shared" si="3"/>
        <v>-3.0698072643456973</v>
      </c>
      <c r="AC21" s="2"/>
    </row>
    <row r="22" spans="1:29" ht="20.100000000000001" customHeight="1" thickBot="1" x14ac:dyDescent="0.3">
      <c r="A22" s="5" t="s">
        <v>18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36">
        <v>297397.55300000007</v>
      </c>
      <c r="J22" s="15">
        <v>409532.17099999968</v>
      </c>
      <c r="K22" s="14">
        <v>177708.739</v>
      </c>
      <c r="L22" s="160">
        <v>232457.87000000008</v>
      </c>
      <c r="N22" s="134">
        <f t="shared" ref="N22:T22" si="17">C22/C46</f>
        <v>9.6836179181117709E-3</v>
      </c>
      <c r="O22" s="21">
        <f t="shared" si="17"/>
        <v>6.7874926048202104E-3</v>
      </c>
      <c r="P22" s="21">
        <f t="shared" si="17"/>
        <v>9.2623813988679232E-3</v>
      </c>
      <c r="Q22" s="21">
        <f t="shared" si="17"/>
        <v>7.0940989450126914E-3</v>
      </c>
      <c r="R22" s="21">
        <f t="shared" si="17"/>
        <v>4.662620242252548E-3</v>
      </c>
      <c r="S22" s="21">
        <f t="shared" si="17"/>
        <v>3.2036148191953153E-3</v>
      </c>
      <c r="T22" s="21">
        <f t="shared" si="17"/>
        <v>2.3881454347853236E-3</v>
      </c>
      <c r="U22" s="191">
        <f>J22/J46</f>
        <v>3.3119357206648926E-3</v>
      </c>
      <c r="V22" s="192">
        <f>K22/K46</f>
        <v>6.3471234549989956E-3</v>
      </c>
      <c r="W22" s="193">
        <f>L22/L46</f>
        <v>7.8646438618074094E-3</v>
      </c>
      <c r="Y22" s="102">
        <f t="shared" si="2"/>
        <v>0.30808350398569923</v>
      </c>
      <c r="Z22" s="101">
        <f t="shared" si="3"/>
        <v>0.15175204068084139</v>
      </c>
      <c r="AC22" s="26"/>
    </row>
    <row r="23" spans="1:29" ht="20.100000000000001" customHeight="1" x14ac:dyDescent="0.25">
      <c r="A23" s="24"/>
      <c r="B23" t="s">
        <v>36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35">
        <v>45027.415999999997</v>
      </c>
      <c r="J23" s="12">
        <v>49173.338999999993</v>
      </c>
      <c r="K23" s="11">
        <v>21640.109999999997</v>
      </c>
      <c r="L23" s="161">
        <v>34117.116999999998</v>
      </c>
      <c r="N23" s="77">
        <f t="shared" ref="N23:T23" si="18">C23/C22</f>
        <v>1.9746803519116778E-2</v>
      </c>
      <c r="O23" s="18">
        <f t="shared" si="18"/>
        <v>5.9160735732979489E-2</v>
      </c>
      <c r="P23" s="18">
        <f t="shared" si="18"/>
        <v>9.2823992436237027E-2</v>
      </c>
      <c r="Q23" s="18">
        <f t="shared" si="18"/>
        <v>8.7990931429114461E-2</v>
      </c>
      <c r="R23" s="18">
        <f t="shared" si="18"/>
        <v>5.367296536672219E-2</v>
      </c>
      <c r="S23" s="18">
        <f t="shared" si="18"/>
        <v>7.2429212505702251E-2</v>
      </c>
      <c r="T23" s="18">
        <f t="shared" si="18"/>
        <v>0.1514047965283695</v>
      </c>
      <c r="U23" s="194">
        <f>J23/J22</f>
        <v>0.1200719808652103</v>
      </c>
      <c r="V23" s="195">
        <f>K23/K22</f>
        <v>0.12177290842179685</v>
      </c>
      <c r="W23" s="196">
        <f>L23/L22</f>
        <v>0.14676688296249116</v>
      </c>
      <c r="Y23" s="103">
        <f t="shared" si="2"/>
        <v>0.57656855718385924</v>
      </c>
      <c r="Z23" s="108">
        <f t="shared" si="3"/>
        <v>2.499397454069431</v>
      </c>
      <c r="AC23" s="2"/>
    </row>
    <row r="24" spans="1:29" ht="20.100000000000001" customHeight="1" thickBot="1" x14ac:dyDescent="0.3">
      <c r="A24" s="203"/>
      <c r="B24" t="s">
        <v>35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35">
        <v>252370.13700000008</v>
      </c>
      <c r="J24" s="12">
        <v>360358.8319999997</v>
      </c>
      <c r="K24" s="11">
        <v>156068.62900000002</v>
      </c>
      <c r="L24" s="161">
        <v>198340.75300000008</v>
      </c>
      <c r="N24" s="77">
        <f t="shared" ref="N24:T24" si="19">C24/C22</f>
        <v>0.98025319648088327</v>
      </c>
      <c r="O24" s="18">
        <f t="shared" si="19"/>
        <v>0.94083926426702047</v>
      </c>
      <c r="P24" s="18">
        <f t="shared" si="19"/>
        <v>0.90717600756376293</v>
      </c>
      <c r="Q24" s="18">
        <f t="shared" si="19"/>
        <v>0.91200906857088559</v>
      </c>
      <c r="R24" s="18">
        <f t="shared" si="19"/>
        <v>0.94632703463327783</v>
      </c>
      <c r="S24" s="18">
        <f t="shared" si="19"/>
        <v>0.92757078749429778</v>
      </c>
      <c r="T24" s="18">
        <f t="shared" si="19"/>
        <v>0.84859520347163053</v>
      </c>
      <c r="U24" s="194">
        <f>J24/J22</f>
        <v>0.87992801913478969</v>
      </c>
      <c r="V24" s="195">
        <f>K24/K22</f>
        <v>0.87822709157820322</v>
      </c>
      <c r="W24" s="196">
        <f>L24/L22</f>
        <v>0.85323311703750881</v>
      </c>
      <c r="Y24" s="103">
        <f t="shared" si="2"/>
        <v>0.27085599630659962</v>
      </c>
      <c r="Z24" s="106">
        <f t="shared" si="3"/>
        <v>-2.4993974540694408</v>
      </c>
    </row>
    <row r="25" spans="1:29" ht="20.100000000000001" customHeight="1" thickBot="1" x14ac:dyDescent="0.3">
      <c r="A25" s="5" t="s">
        <v>19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36">
        <v>6085606.3949999977</v>
      </c>
      <c r="J25" s="15">
        <v>5520557.4989999998</v>
      </c>
      <c r="K25" s="14">
        <v>2489084.0920000002</v>
      </c>
      <c r="L25" s="160">
        <v>2607468.3340000003</v>
      </c>
      <c r="N25" s="134">
        <f t="shared" ref="N25:T25" si="20">C25/C46</f>
        <v>5.6896455192564255E-2</v>
      </c>
      <c r="O25" s="21">
        <f t="shared" si="20"/>
        <v>5.3257762923004374E-2</v>
      </c>
      <c r="P25" s="21">
        <f t="shared" si="20"/>
        <v>5.6322907840219039E-2</v>
      </c>
      <c r="Q25" s="21">
        <f t="shared" si="20"/>
        <v>5.2866996880643641E-2</v>
      </c>
      <c r="R25" s="21">
        <f t="shared" si="20"/>
        <v>4.9013901746014839E-2</v>
      </c>
      <c r="S25" s="21">
        <f t="shared" si="20"/>
        <v>4.5764125910310954E-2</v>
      </c>
      <c r="T25" s="21">
        <f t="shared" si="20"/>
        <v>4.8868300977982865E-2</v>
      </c>
      <c r="U25" s="191">
        <f>J25/J46</f>
        <v>4.4645409747119856E-2</v>
      </c>
      <c r="V25" s="192">
        <f>K25/K46</f>
        <v>8.8901221800904678E-2</v>
      </c>
      <c r="W25" s="193">
        <f>L25/L46</f>
        <v>8.8217317950346402E-2</v>
      </c>
      <c r="Y25" s="102">
        <f t="shared" si="2"/>
        <v>4.7561367002621972E-2</v>
      </c>
      <c r="Z25" s="101">
        <f t="shared" si="3"/>
        <v>-6.8390385055827618E-2</v>
      </c>
      <c r="AC25" s="1"/>
    </row>
    <row r="26" spans="1:29" ht="20.100000000000001" customHeight="1" x14ac:dyDescent="0.25">
      <c r="A26" s="24"/>
      <c r="B26" t="s">
        <v>36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35">
        <v>1651573.7279999997</v>
      </c>
      <c r="J26" s="12">
        <v>1595487.4990000003</v>
      </c>
      <c r="K26" s="11">
        <v>710043.40899999987</v>
      </c>
      <c r="L26" s="161">
        <v>807614.18300000031</v>
      </c>
      <c r="N26" s="77">
        <f t="shared" ref="N26:T26" si="21">C26/C25</f>
        <v>0.42206354384938188</v>
      </c>
      <c r="O26" s="18">
        <f t="shared" si="21"/>
        <v>0.26712811198613157</v>
      </c>
      <c r="P26" s="18">
        <f t="shared" si="21"/>
        <v>0.30525213308375693</v>
      </c>
      <c r="Q26" s="18">
        <f t="shared" si="21"/>
        <v>0.33238154978031909</v>
      </c>
      <c r="R26" s="18">
        <f t="shared" si="21"/>
        <v>0.21670884038011343</v>
      </c>
      <c r="S26" s="18">
        <f t="shared" si="21"/>
        <v>0.19550731313441874</v>
      </c>
      <c r="T26" s="18">
        <f t="shared" si="21"/>
        <v>0.27139016571248364</v>
      </c>
      <c r="U26" s="194">
        <f>J26/J25</f>
        <v>0.28900840164947267</v>
      </c>
      <c r="V26" s="195">
        <f>K26/K25</f>
        <v>0.2852629251386497</v>
      </c>
      <c r="W26" s="196">
        <f>L26/L25</f>
        <v>0.30973115664307055</v>
      </c>
      <c r="Y26" s="103">
        <f t="shared" si="2"/>
        <v>0.13741522386274338</v>
      </c>
      <c r="Z26" s="108">
        <f t="shared" si="3"/>
        <v>2.4468231504420848</v>
      </c>
    </row>
    <row r="27" spans="1:29" ht="20.100000000000001" customHeight="1" thickBot="1" x14ac:dyDescent="0.3">
      <c r="A27" s="203"/>
      <c r="B27" t="s">
        <v>35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35">
        <v>4434032.6669999976</v>
      </c>
      <c r="J27" s="12">
        <v>3925070</v>
      </c>
      <c r="K27" s="11">
        <v>1779040.6830000002</v>
      </c>
      <c r="L27" s="161">
        <v>1799854.1509999998</v>
      </c>
      <c r="N27" s="77">
        <f t="shared" ref="N27:T27" si="22">C27/C25</f>
        <v>0.57793645615061817</v>
      </c>
      <c r="O27" s="18">
        <f t="shared" si="22"/>
        <v>0.73287188801386838</v>
      </c>
      <c r="P27" s="18">
        <f t="shared" si="22"/>
        <v>0.69474786691624302</v>
      </c>
      <c r="Q27" s="18">
        <f t="shared" si="22"/>
        <v>0.66761845021968091</v>
      </c>
      <c r="R27" s="18">
        <f t="shared" si="22"/>
        <v>0.7832911596198866</v>
      </c>
      <c r="S27" s="18">
        <f t="shared" si="22"/>
        <v>0.80449268686558129</v>
      </c>
      <c r="T27" s="18">
        <f t="shared" si="22"/>
        <v>0.72860983428751624</v>
      </c>
      <c r="U27" s="194">
        <f>J27/J25</f>
        <v>0.71099159835052739</v>
      </c>
      <c r="V27" s="195">
        <f>K27/K25</f>
        <v>0.7147370748613503</v>
      </c>
      <c r="W27" s="196">
        <f>L27/L25</f>
        <v>0.6902688433569294</v>
      </c>
      <c r="Y27" s="103">
        <f t="shared" si="2"/>
        <v>1.1699264777296631E-2</v>
      </c>
      <c r="Z27" s="106">
        <f t="shared" si="3"/>
        <v>-2.4468231504420901</v>
      </c>
    </row>
    <row r="28" spans="1:29" ht="20.100000000000001" customHeight="1" thickBot="1" x14ac:dyDescent="0.3">
      <c r="A28" s="5" t="s">
        <v>84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36">
        <v>1222399.618999999</v>
      </c>
      <c r="J28" s="15">
        <v>1348935.9249999998</v>
      </c>
      <c r="K28" s="14">
        <v>655390.10199999972</v>
      </c>
      <c r="L28" s="160">
        <v>672316.56800000009</v>
      </c>
      <c r="N28" s="134">
        <f t="shared" ref="N28:T28" si="23">C28/C46</f>
        <v>3.3950660372306972E-3</v>
      </c>
      <c r="O28" s="21">
        <f t="shared" si="23"/>
        <v>3.6965486336819073E-3</v>
      </c>
      <c r="P28" s="21">
        <f t="shared" si="23"/>
        <v>6.6945530140097107E-3</v>
      </c>
      <c r="Q28" s="21">
        <f t="shared" si="23"/>
        <v>7.2524844799631465E-3</v>
      </c>
      <c r="R28" s="21">
        <f t="shared" si="23"/>
        <v>7.5729440125919048E-3</v>
      </c>
      <c r="S28" s="21">
        <f t="shared" si="23"/>
        <v>8.5328986441879015E-3</v>
      </c>
      <c r="T28" s="21">
        <f t="shared" si="23"/>
        <v>9.8160460304734451E-3</v>
      </c>
      <c r="U28" s="191">
        <f>J28/J46</f>
        <v>1.0909006401100638E-2</v>
      </c>
      <c r="V28" s="192">
        <f>K28/K46</f>
        <v>2.3408201037194813E-2</v>
      </c>
      <c r="W28" s="193">
        <f>L28/L46</f>
        <v>2.27461878133557E-2</v>
      </c>
      <c r="Y28" s="102">
        <f t="shared" si="2"/>
        <v>2.5826551161433883E-2</v>
      </c>
      <c r="Z28" s="101">
        <f t="shared" si="3"/>
        <v>-6.620132238391134E-2</v>
      </c>
      <c r="AC28" s="1"/>
    </row>
    <row r="29" spans="1:29" ht="20.100000000000001" customHeight="1" x14ac:dyDescent="0.25">
      <c r="A29" s="24"/>
      <c r="B29" t="s">
        <v>36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35">
        <v>518448.43799999997</v>
      </c>
      <c r="J29" s="12">
        <v>559176.25099999993</v>
      </c>
      <c r="K29" s="11">
        <v>257407.70199999999</v>
      </c>
      <c r="L29" s="161">
        <v>366669.16400000005</v>
      </c>
      <c r="N29" s="77">
        <f t="shared" ref="N29:T29" si="24">C29/C28</f>
        <v>0.31287694764671936</v>
      </c>
      <c r="O29" s="18">
        <f t="shared" si="24"/>
        <v>0.39935669952185826</v>
      </c>
      <c r="P29" s="18">
        <f t="shared" si="24"/>
        <v>0.68021033807485121</v>
      </c>
      <c r="Q29" s="18">
        <f t="shared" si="24"/>
        <v>0.65637342074016203</v>
      </c>
      <c r="R29" s="18">
        <f t="shared" si="24"/>
        <v>0.53110770322469614</v>
      </c>
      <c r="S29" s="18">
        <f t="shared" si="24"/>
        <v>0.39338620782363221</v>
      </c>
      <c r="T29" s="18">
        <f t="shared" si="24"/>
        <v>0.42412352715237583</v>
      </c>
      <c r="U29" s="194">
        <f>J29/J28</f>
        <v>0.41453136552798087</v>
      </c>
      <c r="V29" s="195">
        <f>K29/K28</f>
        <v>0.39275494276537015</v>
      </c>
      <c r="W29" s="196">
        <f>L29/L28</f>
        <v>0.54538171666773505</v>
      </c>
      <c r="Y29" s="103">
        <f t="shared" si="2"/>
        <v>0.42446850327734198</v>
      </c>
      <c r="Z29" s="108">
        <f t="shared" si="3"/>
        <v>15.26267739023649</v>
      </c>
    </row>
    <row r="30" spans="1:29" ht="20.100000000000001" customHeight="1" thickBot="1" x14ac:dyDescent="0.3">
      <c r="A30" s="203"/>
      <c r="B30" t="s">
        <v>35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35">
        <v>703951.18099999905</v>
      </c>
      <c r="J30" s="12">
        <v>789759.67399999988</v>
      </c>
      <c r="K30" s="11">
        <v>397982.39999999979</v>
      </c>
      <c r="L30" s="161">
        <v>305647.40400000004</v>
      </c>
      <c r="N30" s="77">
        <f t="shared" ref="N30:T30" si="25">C30/C28</f>
        <v>0.68712305235328064</v>
      </c>
      <c r="O30" s="18">
        <f t="shared" si="25"/>
        <v>0.60064330047814174</v>
      </c>
      <c r="P30" s="18">
        <f t="shared" si="25"/>
        <v>0.31978966192514879</v>
      </c>
      <c r="Q30" s="18">
        <f t="shared" si="25"/>
        <v>0.34362657925983797</v>
      </c>
      <c r="R30" s="18">
        <f t="shared" si="25"/>
        <v>0.46889229677530386</v>
      </c>
      <c r="S30" s="18">
        <f t="shared" si="25"/>
        <v>0.60661379217636779</v>
      </c>
      <c r="T30" s="18">
        <f t="shared" si="25"/>
        <v>0.57587647284762411</v>
      </c>
      <c r="U30" s="194">
        <f>J30/J28</f>
        <v>0.58546863447201913</v>
      </c>
      <c r="V30" s="195">
        <f>K30/K28</f>
        <v>0.60724505723462996</v>
      </c>
      <c r="W30" s="196">
        <f>L30/L28</f>
        <v>0.45461828333226501</v>
      </c>
      <c r="Y30" s="103">
        <f t="shared" si="2"/>
        <v>-0.23200773702555641</v>
      </c>
      <c r="Z30" s="106">
        <f t="shared" si="3"/>
        <v>-15.262677390236496</v>
      </c>
    </row>
    <row r="31" spans="1:29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36">
        <v>5592053.0560000008</v>
      </c>
      <c r="J31" s="15">
        <v>5079454.8949999977</v>
      </c>
      <c r="K31" s="14">
        <v>2398810.3519999995</v>
      </c>
      <c r="L31" s="160">
        <v>2302709.8730000015</v>
      </c>
      <c r="N31" s="134">
        <f t="shared" ref="N31:T31" si="26">C31/C46</f>
        <v>3.5499551893019163E-2</v>
      </c>
      <c r="O31" s="21">
        <f t="shared" si="26"/>
        <v>4.2780547730472317E-2</v>
      </c>
      <c r="P31" s="21">
        <f t="shared" si="26"/>
        <v>4.7627953032615515E-2</v>
      </c>
      <c r="Q31" s="21">
        <f t="shared" si="26"/>
        <v>4.2456392312984585E-2</v>
      </c>
      <c r="R31" s="21">
        <f t="shared" si="26"/>
        <v>4.0957949446156182E-2</v>
      </c>
      <c r="S31" s="21">
        <f t="shared" si="26"/>
        <v>4.3890399878327824E-2</v>
      </c>
      <c r="T31" s="21">
        <f t="shared" si="26"/>
        <v>4.4904996164389137E-2</v>
      </c>
      <c r="U31" s="191">
        <f>J31/J46</f>
        <v>4.1078160153275596E-2</v>
      </c>
      <c r="V31" s="192">
        <f>K31/K46</f>
        <v>8.5676965212575132E-2</v>
      </c>
      <c r="W31" s="193">
        <f>L31/L46</f>
        <v>7.7906560307950762E-2</v>
      </c>
      <c r="Y31" s="102">
        <f t="shared" si="2"/>
        <v>-4.0061724312584583E-2</v>
      </c>
      <c r="Z31" s="101">
        <f t="shared" si="3"/>
        <v>-0.77704049046243706</v>
      </c>
      <c r="AC31" s="1"/>
    </row>
    <row r="32" spans="1:29" ht="20.100000000000001" customHeight="1" x14ac:dyDescent="0.25">
      <c r="A32" s="24"/>
      <c r="B32" t="s">
        <v>36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35">
        <v>1213280.2089999996</v>
      </c>
      <c r="J32" s="12">
        <v>981638.34899999993</v>
      </c>
      <c r="K32" s="11">
        <v>533112.29999999993</v>
      </c>
      <c r="L32" s="161">
        <v>504784.49200000009</v>
      </c>
      <c r="N32" s="77">
        <f t="shared" ref="N32:T32" si="27">C32/C31</f>
        <v>0.2339377983638552</v>
      </c>
      <c r="O32" s="18">
        <f t="shared" si="27"/>
        <v>0.20183412378078386</v>
      </c>
      <c r="P32" s="18">
        <f t="shared" si="27"/>
        <v>0.1861079625155185</v>
      </c>
      <c r="Q32" s="18">
        <f t="shared" si="27"/>
        <v>0.16476840746222668</v>
      </c>
      <c r="R32" s="18">
        <f t="shared" si="27"/>
        <v>6.1841016111800547E-2</v>
      </c>
      <c r="S32" s="18">
        <f t="shared" si="27"/>
        <v>0.12864086033661878</v>
      </c>
      <c r="T32" s="18">
        <f t="shared" si="27"/>
        <v>0.21696507469617243</v>
      </c>
      <c r="U32" s="194">
        <f>J32/J31</f>
        <v>0.19325663270802612</v>
      </c>
      <c r="V32" s="195">
        <f>K32/K31</f>
        <v>0.22224028654683747</v>
      </c>
      <c r="W32" s="196">
        <f>L32/L31</f>
        <v>0.21921323998249073</v>
      </c>
      <c r="Y32" s="103">
        <f t="shared" si="2"/>
        <v>-5.3136661825284932E-2</v>
      </c>
      <c r="Z32" s="108">
        <f t="shared" si="3"/>
        <v>-0.30270465643467415</v>
      </c>
    </row>
    <row r="33" spans="1:29" ht="20.100000000000001" customHeight="1" thickBot="1" x14ac:dyDescent="0.3">
      <c r="A33" s="203"/>
      <c r="B33" t="s">
        <v>35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35">
        <v>4378772.847000001</v>
      </c>
      <c r="J33" s="12">
        <v>4097816.5459999982</v>
      </c>
      <c r="K33" s="11">
        <v>1865698.0519999997</v>
      </c>
      <c r="L33" s="161">
        <v>1797925.3810000014</v>
      </c>
      <c r="N33" s="77">
        <f t="shared" ref="N33:T33" si="28">C33/C31</f>
        <v>0.7660622016361448</v>
      </c>
      <c r="O33" s="18">
        <f t="shared" si="28"/>
        <v>0.79816587621921609</v>
      </c>
      <c r="P33" s="18">
        <f t="shared" si="28"/>
        <v>0.81389203748448147</v>
      </c>
      <c r="Q33" s="18">
        <f t="shared" si="28"/>
        <v>0.83523159253777335</v>
      </c>
      <c r="R33" s="18">
        <f t="shared" si="28"/>
        <v>0.9381589838881994</v>
      </c>
      <c r="S33" s="18">
        <f t="shared" si="28"/>
        <v>0.87135913966338119</v>
      </c>
      <c r="T33" s="18">
        <f t="shared" si="28"/>
        <v>0.78303492530382757</v>
      </c>
      <c r="U33" s="194">
        <f>J33/J31</f>
        <v>0.80674336729197393</v>
      </c>
      <c r="V33" s="195">
        <f>K33/K31</f>
        <v>0.77775971345316264</v>
      </c>
      <c r="W33" s="196">
        <f>L33/L31</f>
        <v>0.78078676001750924</v>
      </c>
      <c r="Y33" s="103">
        <f t="shared" si="2"/>
        <v>-3.6325637434925208E-2</v>
      </c>
      <c r="Z33" s="106">
        <f t="shared" si="3"/>
        <v>0.30270465643466027</v>
      </c>
    </row>
    <row r="34" spans="1:29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36">
        <v>9368533.6469999999</v>
      </c>
      <c r="J34" s="15">
        <v>8176105.8350000009</v>
      </c>
      <c r="K34" s="14">
        <v>3965785.3739999989</v>
      </c>
      <c r="L34" s="160">
        <v>3960041.5730000013</v>
      </c>
      <c r="N34" s="134">
        <f t="shared" ref="N34:T34" si="29">C34/C46</f>
        <v>4.4154730846575001E-2</v>
      </c>
      <c r="O34" s="21">
        <f t="shared" si="29"/>
        <v>4.6292072249789637E-2</v>
      </c>
      <c r="P34" s="21">
        <f t="shared" si="29"/>
        <v>4.4891972186931396E-2</v>
      </c>
      <c r="Q34" s="21">
        <f t="shared" si="29"/>
        <v>8.213531951282102E-2</v>
      </c>
      <c r="R34" s="21">
        <f t="shared" si="29"/>
        <v>7.9840388831802916E-2</v>
      </c>
      <c r="S34" s="21">
        <f t="shared" si="29"/>
        <v>7.5393093744503717E-2</v>
      </c>
      <c r="T34" s="21">
        <f t="shared" si="29"/>
        <v>7.5230682411552133E-2</v>
      </c>
      <c r="U34" s="191">
        <f>J34/J46</f>
        <v>6.6121147222090115E-2</v>
      </c>
      <c r="V34" s="192">
        <f>K34/K46</f>
        <v>0.141643734047358</v>
      </c>
      <c r="W34" s="193">
        <f>L34/L46</f>
        <v>0.1339783275549957</v>
      </c>
      <c r="Y34" s="102">
        <f t="shared" si="2"/>
        <v>-1.4483388429576802E-3</v>
      </c>
      <c r="Z34" s="101">
        <f t="shared" si="3"/>
        <v>-0.76654064923623033</v>
      </c>
      <c r="AC34" s="1"/>
    </row>
    <row r="35" spans="1:29" ht="20.100000000000001" customHeight="1" x14ac:dyDescent="0.25">
      <c r="A35" s="24"/>
      <c r="B35" t="s">
        <v>36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35">
        <v>3058449.336999997</v>
      </c>
      <c r="J35" s="12">
        <v>2813547.0289999996</v>
      </c>
      <c r="K35" s="11">
        <v>1311735.6729999997</v>
      </c>
      <c r="L35" s="161">
        <v>1627059.3770000003</v>
      </c>
      <c r="N35" s="77">
        <f t="shared" ref="N35:T35" si="30">C35/C34</f>
        <v>0.2982336294757767</v>
      </c>
      <c r="O35" s="18">
        <f t="shared" si="30"/>
        <v>0.31422787438359717</v>
      </c>
      <c r="P35" s="18">
        <f t="shared" si="30"/>
        <v>0.30180309023772844</v>
      </c>
      <c r="Q35" s="18">
        <f t="shared" si="30"/>
        <v>0.36708342514201237</v>
      </c>
      <c r="R35" s="18">
        <f t="shared" si="30"/>
        <v>0.23852097674460726</v>
      </c>
      <c r="S35" s="18">
        <f t="shared" si="30"/>
        <v>0.21996206130282189</v>
      </c>
      <c r="T35" s="18">
        <f t="shared" si="30"/>
        <v>0.32645976971853824</v>
      </c>
      <c r="U35" s="194">
        <f>J35/J34</f>
        <v>0.34411822520152091</v>
      </c>
      <c r="V35" s="195">
        <f>K35/K34</f>
        <v>0.33076315264054429</v>
      </c>
      <c r="W35" s="196">
        <f>L35/L34</f>
        <v>0.41086926664948925</v>
      </c>
      <c r="Y35" s="103">
        <f t="shared" si="2"/>
        <v>0.24038661941612124</v>
      </c>
      <c r="Z35" s="108">
        <f t="shared" si="3"/>
        <v>8.0106114008944971</v>
      </c>
    </row>
    <row r="36" spans="1:29" ht="20.100000000000001" customHeight="1" thickBot="1" x14ac:dyDescent="0.3">
      <c r="A36" s="203"/>
      <c r="B36" t="s">
        <v>35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35">
        <v>6310084.3100000033</v>
      </c>
      <c r="J36" s="12">
        <v>5362558.8060000008</v>
      </c>
      <c r="K36" s="11">
        <v>2654049.7009999994</v>
      </c>
      <c r="L36" s="161">
        <v>2332982.1960000009</v>
      </c>
      <c r="N36" s="77">
        <f t="shared" ref="N36:T36" si="31">C36/C34</f>
        <v>0.7017663705242233</v>
      </c>
      <c r="O36" s="18">
        <f t="shared" si="31"/>
        <v>0.68577212561640277</v>
      </c>
      <c r="P36" s="18">
        <f t="shared" si="31"/>
        <v>0.69819690976227156</v>
      </c>
      <c r="Q36" s="18">
        <f t="shared" si="31"/>
        <v>0.63291657485798769</v>
      </c>
      <c r="R36" s="18">
        <f t="shared" si="31"/>
        <v>0.76147902325539274</v>
      </c>
      <c r="S36" s="18">
        <f t="shared" si="31"/>
        <v>0.78003793869717808</v>
      </c>
      <c r="T36" s="18">
        <f t="shared" si="31"/>
        <v>0.67354023028146182</v>
      </c>
      <c r="U36" s="194">
        <f>J36/J34</f>
        <v>0.65588177479847898</v>
      </c>
      <c r="V36" s="195">
        <f>K36/K34</f>
        <v>0.66923684735945577</v>
      </c>
      <c r="W36" s="196">
        <f>L36/L34</f>
        <v>0.5891307333505108</v>
      </c>
      <c r="Y36" s="103">
        <f t="shared" si="2"/>
        <v>-0.12097267993098466</v>
      </c>
      <c r="Z36" s="106">
        <f t="shared" si="3"/>
        <v>-8.0106114008944971</v>
      </c>
    </row>
    <row r="37" spans="1:29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36">
        <v>21683586.282999992</v>
      </c>
      <c r="J37" s="15">
        <v>21801642.344000001</v>
      </c>
      <c r="K37" s="14">
        <v>10392872.553000001</v>
      </c>
      <c r="L37" s="160">
        <v>10076034.322000001</v>
      </c>
      <c r="N37" s="134">
        <f t="shared" ref="N37:T37" si="32">C37/C46</f>
        <v>0.12796268298764862</v>
      </c>
      <c r="O37" s="21">
        <f t="shared" si="32"/>
        <v>0.13180672033926391</v>
      </c>
      <c r="P37" s="21">
        <f t="shared" si="32"/>
        <v>0.15312082105732044</v>
      </c>
      <c r="Q37" s="21">
        <f t="shared" si="32"/>
        <v>0.16116687643620908</v>
      </c>
      <c r="R37" s="21">
        <f t="shared" si="32"/>
        <v>0.18397865019281903</v>
      </c>
      <c r="S37" s="21">
        <f t="shared" si="32"/>
        <v>0.18513367370954847</v>
      </c>
      <c r="T37" s="21">
        <f t="shared" si="32"/>
        <v>0.17412233916907879</v>
      </c>
      <c r="U37" s="191">
        <f>J37/J46</f>
        <v>0.17631249303794971</v>
      </c>
      <c r="V37" s="192">
        <f>K37/K46</f>
        <v>0.37119640551814165</v>
      </c>
      <c r="W37" s="193">
        <f>L37/L46</f>
        <v>0.34089799361010265</v>
      </c>
      <c r="Y37" s="102">
        <f t="shared" si="2"/>
        <v>-3.04861076073277E-2</v>
      </c>
      <c r="Z37" s="101">
        <f t="shared" si="3"/>
        <v>-3.0298411908039</v>
      </c>
      <c r="AC37" s="1"/>
    </row>
    <row r="38" spans="1:29" ht="20.100000000000001" customHeight="1" x14ac:dyDescent="0.25">
      <c r="A38" s="24"/>
      <c r="B38" t="s">
        <v>36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35">
        <v>2078054.800999999</v>
      </c>
      <c r="J38" s="12">
        <v>2311929.611</v>
      </c>
      <c r="K38" s="11">
        <v>917248.96399999992</v>
      </c>
      <c r="L38" s="161">
        <v>1466095.4200000002</v>
      </c>
      <c r="N38" s="77">
        <f t="shared" ref="N38:T38" si="33">C38/C37</f>
        <v>0.11759449063238729</v>
      </c>
      <c r="O38" s="18">
        <f t="shared" si="33"/>
        <v>0.10892821513683557</v>
      </c>
      <c r="P38" s="18">
        <f t="shared" si="33"/>
        <v>9.7451091643593113E-2</v>
      </c>
      <c r="Q38" s="18">
        <f t="shared" si="33"/>
        <v>0.12303094212112427</v>
      </c>
      <c r="R38" s="18">
        <f t="shared" si="33"/>
        <v>6.7834883948521232E-2</v>
      </c>
      <c r="S38" s="18">
        <f t="shared" si="33"/>
        <v>5.918557135706088E-2</v>
      </c>
      <c r="T38" s="18">
        <f t="shared" si="33"/>
        <v>9.5835383219297132E-2</v>
      </c>
      <c r="U38" s="194">
        <f>J38/J37</f>
        <v>0.10604382800712547</v>
      </c>
      <c r="V38" s="195">
        <f>K38/K37</f>
        <v>8.8257501409966521E-2</v>
      </c>
      <c r="W38" s="343">
        <f>L38/L37</f>
        <v>0.1455032181459455</v>
      </c>
      <c r="Y38" s="103">
        <f t="shared" si="2"/>
        <v>0.59836148912783105</v>
      </c>
      <c r="Z38" s="108">
        <f t="shared" si="3"/>
        <v>5.7245716735978975</v>
      </c>
    </row>
    <row r="39" spans="1:29" ht="20.100000000000001" customHeight="1" thickBot="1" x14ac:dyDescent="0.3">
      <c r="A39" s="203"/>
      <c r="B39" t="s">
        <v>35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35">
        <v>19605531.481999993</v>
      </c>
      <c r="J39" s="12">
        <v>19489712.732999999</v>
      </c>
      <c r="K39" s="11">
        <v>9475623.5890000015</v>
      </c>
      <c r="L39" s="161">
        <v>8609938.9020000007</v>
      </c>
      <c r="N39" s="77">
        <f t="shared" ref="N39:T39" si="34">C39/C37</f>
        <v>0.88240550936761275</v>
      </c>
      <c r="O39" s="18">
        <f t="shared" si="34"/>
        <v>0.89107178486316441</v>
      </c>
      <c r="P39" s="18">
        <f t="shared" si="34"/>
        <v>0.90254890835640689</v>
      </c>
      <c r="Q39" s="18">
        <f t="shared" si="34"/>
        <v>0.87696905787887569</v>
      </c>
      <c r="R39" s="18">
        <f t="shared" si="34"/>
        <v>0.93216511605147878</v>
      </c>
      <c r="S39" s="18">
        <f t="shared" si="34"/>
        <v>0.94081442864293907</v>
      </c>
      <c r="T39" s="18">
        <f t="shared" si="34"/>
        <v>0.90416461678070281</v>
      </c>
      <c r="U39" s="194">
        <f>J39/J37</f>
        <v>0.89395617199287447</v>
      </c>
      <c r="V39" s="195">
        <f>K39/K37</f>
        <v>0.91174249859003353</v>
      </c>
      <c r="W39" s="196">
        <f>L39/L37</f>
        <v>0.85449678185405453</v>
      </c>
      <c r="Y39" s="103">
        <f t="shared" si="2"/>
        <v>-9.1359125747138281E-2</v>
      </c>
      <c r="Z39" s="106">
        <f t="shared" si="3"/>
        <v>-5.7245716735979002</v>
      </c>
    </row>
    <row r="40" spans="1:29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40125383</v>
      </c>
      <c r="I40" s="36">
        <v>42009394.088999979</v>
      </c>
      <c r="J40" s="15">
        <v>43068453.451999992</v>
      </c>
      <c r="K40" s="14">
        <v>19391318.316999994</v>
      </c>
      <c r="L40" s="160">
        <v>21966892.121999998</v>
      </c>
      <c r="N40" s="134">
        <f t="shared" ref="N40:T40" si="35">C40/C46</f>
        <v>0.43675321806131939</v>
      </c>
      <c r="O40" s="21">
        <f t="shared" si="35"/>
        <v>0.40561739262985674</v>
      </c>
      <c r="P40" s="21">
        <f t="shared" si="35"/>
        <v>0.38083730560037787</v>
      </c>
      <c r="Q40" s="21">
        <f t="shared" si="35"/>
        <v>0.36206179684316403</v>
      </c>
      <c r="R40" s="21">
        <f t="shared" si="35"/>
        <v>0.34215024677573513</v>
      </c>
      <c r="S40" s="21">
        <f t="shared" si="35"/>
        <v>0.34093175227476841</v>
      </c>
      <c r="T40" s="21">
        <f t="shared" si="35"/>
        <v>0.33734152046551247</v>
      </c>
      <c r="U40" s="191">
        <f>J40/J46</f>
        <v>0.34829974180824996</v>
      </c>
      <c r="V40" s="192">
        <f>K40/K46</f>
        <v>0.69258885075529297</v>
      </c>
      <c r="W40" s="193">
        <f>L40/L46</f>
        <v>0.74319610383710721</v>
      </c>
      <c r="Y40" s="102">
        <f t="shared" si="2"/>
        <v>0.13282097497940856</v>
      </c>
      <c r="Z40" s="101">
        <f t="shared" si="3"/>
        <v>5.0607253081814241</v>
      </c>
      <c r="AC40" s="1"/>
    </row>
    <row r="41" spans="1:29" ht="20.100000000000001" customHeight="1" x14ac:dyDescent="0.25">
      <c r="A41" s="24"/>
      <c r="B41" t="s">
        <v>36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5589725</v>
      </c>
      <c r="I41" s="35">
        <v>8571231.9209999926</v>
      </c>
      <c r="J41" s="12">
        <v>9197149.4959999956</v>
      </c>
      <c r="K41" s="11">
        <v>4153344.1219999972</v>
      </c>
      <c r="L41" s="189">
        <v>5870544.4389999975</v>
      </c>
      <c r="N41" s="77">
        <f t="shared" ref="N41:T41" si="36">C41/C40</f>
        <v>0.20797140381409057</v>
      </c>
      <c r="O41" s="18">
        <f t="shared" si="36"/>
        <v>0.23559017588905765</v>
      </c>
      <c r="P41" s="18">
        <f t="shared" si="36"/>
        <v>0.2650160770237146</v>
      </c>
      <c r="Q41" s="18">
        <f t="shared" si="36"/>
        <v>0.27743922625340112</v>
      </c>
      <c r="R41" s="18">
        <f t="shared" si="36"/>
        <v>0.1567348116962709</v>
      </c>
      <c r="S41" s="18">
        <f t="shared" si="36"/>
        <v>0.13930645845797909</v>
      </c>
      <c r="T41" s="18">
        <f t="shared" si="36"/>
        <v>0.20403131506351199</v>
      </c>
      <c r="U41" s="194">
        <f>J41/J40</f>
        <v>0.21354724302441611</v>
      </c>
      <c r="V41" s="195">
        <f>K41/K40</f>
        <v>0.21418575334090828</v>
      </c>
      <c r="W41" s="196">
        <f>L41/L40</f>
        <v>0.267245107154717</v>
      </c>
      <c r="Y41" s="103">
        <f t="shared" si="2"/>
        <v>0.41345004568826849</v>
      </c>
      <c r="Z41" s="108">
        <f t="shared" si="3"/>
        <v>5.3059353813808716</v>
      </c>
    </row>
    <row r="42" spans="1:29" ht="20.100000000000001" customHeight="1" thickBot="1" x14ac:dyDescent="0.3">
      <c r="A42" s="203"/>
      <c r="B42" t="s">
        <v>35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34535658</v>
      </c>
      <c r="I42" s="35">
        <v>33438162.167999987</v>
      </c>
      <c r="J42" s="12">
        <v>33871303.956</v>
      </c>
      <c r="K42" s="11">
        <v>15237974.194999997</v>
      </c>
      <c r="L42" s="161">
        <v>16096347.683</v>
      </c>
      <c r="N42" s="77">
        <f t="shared" ref="N42:T42" si="37">C42/C40</f>
        <v>0.79202859618590937</v>
      </c>
      <c r="O42" s="18">
        <f t="shared" si="37"/>
        <v>0.76440982411094238</v>
      </c>
      <c r="P42" s="18">
        <f t="shared" si="37"/>
        <v>0.73498392297628534</v>
      </c>
      <c r="Q42" s="18">
        <f t="shared" si="37"/>
        <v>0.72256077374659888</v>
      </c>
      <c r="R42" s="18">
        <f t="shared" si="37"/>
        <v>0.8432651883037291</v>
      </c>
      <c r="S42" s="18">
        <f t="shared" si="37"/>
        <v>0.86069354154202093</v>
      </c>
      <c r="T42" s="18">
        <f t="shared" si="37"/>
        <v>0.79596868493648798</v>
      </c>
      <c r="U42" s="194">
        <f>J42/J40</f>
        <v>0.78645275697558392</v>
      </c>
      <c r="V42" s="195">
        <f>K42/K40</f>
        <v>0.78581424665909172</v>
      </c>
      <c r="W42" s="196">
        <f>L42/L40</f>
        <v>0.73275489284528306</v>
      </c>
      <c r="Y42" s="103">
        <f t="shared" si="2"/>
        <v>5.6331207614307412E-2</v>
      </c>
      <c r="Z42" s="106">
        <f t="shared" si="3"/>
        <v>-5.3059353813808663</v>
      </c>
    </row>
    <row r="43" spans="1:29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36">
        <v>302840.86</v>
      </c>
      <c r="J43" s="15">
        <v>328382.14799999993</v>
      </c>
      <c r="K43" s="14">
        <v>124945.45600000001</v>
      </c>
      <c r="L43" s="160">
        <v>183639.31</v>
      </c>
      <c r="N43" s="134">
        <f t="shared" ref="N43:T43" si="38">C43/C46</f>
        <v>2.6077941782142256E-3</v>
      </c>
      <c r="O43" s="21">
        <f t="shared" si="38"/>
        <v>3.5107413484628653E-3</v>
      </c>
      <c r="P43" s="21">
        <f t="shared" si="38"/>
        <v>4.2006404719159935E-3</v>
      </c>
      <c r="Q43" s="21">
        <f t="shared" si="38"/>
        <v>3.3305584765454376E-3</v>
      </c>
      <c r="R43" s="21">
        <f t="shared" si="38"/>
        <v>2.0110601569062361E-3</v>
      </c>
      <c r="S43" s="21">
        <f t="shared" si="38"/>
        <v>1.8843383608072846E-3</v>
      </c>
      <c r="T43" s="21">
        <f t="shared" si="38"/>
        <v>2.431855978571085E-3</v>
      </c>
      <c r="U43" s="191">
        <f>J43/J46</f>
        <v>2.6556657645092942E-3</v>
      </c>
      <c r="V43" s="192">
        <f>K43/K46</f>
        <v>4.4626068410352345E-3</v>
      </c>
      <c r="W43" s="193">
        <f>L43/L46</f>
        <v>6.2129872057162345E-3</v>
      </c>
      <c r="Y43" s="102">
        <f t="shared" si="2"/>
        <v>0.46975581088759233</v>
      </c>
      <c r="Z43" s="101">
        <f t="shared" si="3"/>
        <v>0.17503803646810001</v>
      </c>
      <c r="AC43" s="1"/>
    </row>
    <row r="44" spans="1:29" ht="20.100000000000001" customHeight="1" x14ac:dyDescent="0.25">
      <c r="A44" s="24"/>
      <c r="B44" t="s">
        <v>36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35">
        <v>163327.43399999998</v>
      </c>
      <c r="J44" s="12">
        <v>177426.81899999999</v>
      </c>
      <c r="K44" s="11">
        <v>62092.196999999993</v>
      </c>
      <c r="L44" s="161">
        <v>119570.89199999998</v>
      </c>
      <c r="N44" s="77">
        <f t="shared" ref="N44:T44" si="39">C44/C43</f>
        <v>0.67776721691849662</v>
      </c>
      <c r="O44" s="18">
        <f t="shared" si="39"/>
        <v>0.74124670452240926</v>
      </c>
      <c r="P44" s="18">
        <f t="shared" si="39"/>
        <v>0.79692870881677735</v>
      </c>
      <c r="Q44" s="18">
        <f t="shared" si="39"/>
        <v>0.75124761741820911</v>
      </c>
      <c r="R44" s="18">
        <f t="shared" si="39"/>
        <v>0.5664857139052506</v>
      </c>
      <c r="S44" s="18">
        <f t="shared" si="39"/>
        <v>0.48370864032754063</v>
      </c>
      <c r="T44" s="18">
        <f t="shared" si="39"/>
        <v>0.53931769312767108</v>
      </c>
      <c r="U44" s="194">
        <f>J44/J43</f>
        <v>0.54030592125854549</v>
      </c>
      <c r="V44" s="195">
        <f>K44/K43</f>
        <v>0.49695442305640941</v>
      </c>
      <c r="W44" s="196">
        <f>L44/L43</f>
        <v>0.65111817290099805</v>
      </c>
      <c r="Y44" s="103">
        <f t="shared" si="2"/>
        <v>0.9256991663541877</v>
      </c>
      <c r="Z44" s="108">
        <f t="shared" si="3"/>
        <v>15.416374984458864</v>
      </c>
    </row>
    <row r="45" spans="1:29" ht="20.100000000000001" customHeight="1" thickBot="1" x14ac:dyDescent="0.3">
      <c r="A45" s="203"/>
      <c r="B45" t="s">
        <v>35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35">
        <v>139513.42600000001</v>
      </c>
      <c r="J45" s="12">
        <v>150955.32899999994</v>
      </c>
      <c r="K45" s="11">
        <v>62853.259000000013</v>
      </c>
      <c r="L45" s="161">
        <v>64068.418000000005</v>
      </c>
      <c r="N45" s="77">
        <f t="shared" ref="N45:T45" si="40">C45/C43</f>
        <v>0.32223278308150344</v>
      </c>
      <c r="O45" s="18">
        <f t="shared" si="40"/>
        <v>0.25875329547759074</v>
      </c>
      <c r="P45" s="18">
        <f t="shared" si="40"/>
        <v>0.20307129118322267</v>
      </c>
      <c r="Q45" s="18">
        <f t="shared" si="40"/>
        <v>0.24875238258179094</v>
      </c>
      <c r="R45" s="18">
        <f t="shared" si="40"/>
        <v>0.4335142860947494</v>
      </c>
      <c r="S45" s="18">
        <f t="shared" si="40"/>
        <v>0.51629135967245932</v>
      </c>
      <c r="T45" s="18">
        <f t="shared" si="40"/>
        <v>0.46068230687232897</v>
      </c>
      <c r="U45" s="194">
        <f>J45/J43</f>
        <v>0.45969407874145451</v>
      </c>
      <c r="V45" s="195">
        <f>K45/K43</f>
        <v>0.50304557694359053</v>
      </c>
      <c r="W45" s="196">
        <f>L45/L43</f>
        <v>0.3488818270990019</v>
      </c>
      <c r="Y45" s="103">
        <f t="shared" si="2"/>
        <v>1.933326957636345E-2</v>
      </c>
      <c r="Z45" s="106">
        <f t="shared" si="3"/>
        <v>-15.416374984458864</v>
      </c>
    </row>
    <row r="46" spans="1:29" ht="20.100000000000001" customHeight="1" thickBot="1" x14ac:dyDescent="0.3">
      <c r="A46" s="479" t="s">
        <v>20</v>
      </c>
      <c r="B46" s="490"/>
      <c r="C46" s="215">
        <f>C7+C10+C13+C16+C19+C22+C25+C28+C31+C34+C37+C40+C43</f>
        <v>109737188</v>
      </c>
      <c r="D46" s="216">
        <f t="shared" ref="D46:J46" si="41">D7+D10+D13+D16+D19+D22+D25+D28+D31+D34+D37+D40+D43</f>
        <v>112363732</v>
      </c>
      <c r="E46" s="216">
        <f t="shared" si="41"/>
        <v>115103876</v>
      </c>
      <c r="F46" s="216">
        <f t="shared" si="41"/>
        <v>124601025</v>
      </c>
      <c r="G46" s="216">
        <f t="shared" ref="G46" si="42">G7+G10+G13+G16+G19+G22+G25+G28+G31+G34+G37+G40+G43</f>
        <v>112024993</v>
      </c>
      <c r="H46" s="216">
        <f t="shared" si="41"/>
        <v>117693300</v>
      </c>
      <c r="I46" s="216">
        <f t="shared" ref="I46" si="43">I7+I10+I13+I16+I19+I22+I25+I28+I31+I34+I37+I40+I43</f>
        <v>124530754.56300001</v>
      </c>
      <c r="J46" s="216">
        <f t="shared" si="41"/>
        <v>123653417.68099999</v>
      </c>
      <c r="K46" s="216">
        <v>27998311.401999999</v>
      </c>
      <c r="L46" s="216">
        <v>29557329.49699999</v>
      </c>
      <c r="N46" s="208">
        <f>N7+N10+N13+N16+N19+N22+N25+N28+N31+N34+N37+N40+N43</f>
        <v>1.0000000000000002</v>
      </c>
      <c r="O46" s="209">
        <f>O7+O10+O13+O16+O19+O22+O25+O28+O31+O34+O37+O40+O43</f>
        <v>1</v>
      </c>
      <c r="P46" s="209">
        <f>P7+P10+P13+P16+P19+P22+P25+P28+P31+P34+P37+P40+P43</f>
        <v>1</v>
      </c>
      <c r="Q46" s="209">
        <f t="shared" ref="Q46" si="44">Q7+Q10+Q13+Q16+Q19+Q22+Q25+Q28+Q31+Q34+Q37+Q40+Q43</f>
        <v>0.99999999999999989</v>
      </c>
      <c r="R46" s="209">
        <f t="shared" ref="R46:S46" si="45">R7+R10+R13+R16+R19+R22+R25+R28+R31+R34+R37+R40+R43</f>
        <v>1</v>
      </c>
      <c r="S46" s="209">
        <f t="shared" si="45"/>
        <v>0.99999999999999989</v>
      </c>
      <c r="T46" s="209">
        <f t="shared" ref="T46" si="46">T7+T10+T13+T16+T19+T22+T25+T28+T31+T34+T37+T40+T43</f>
        <v>0.99999999999999978</v>
      </c>
      <c r="U46" s="210">
        <f>U7+U10+U13+U16+U19+U22+U25+U28+U31+U34+U37+U40+U43</f>
        <v>1</v>
      </c>
      <c r="V46" s="221">
        <f t="shared" ref="V46:W46" si="47">V7+V10+V13+V16+V19+V22+V25+V28+V31+V34+V37+V40+V43</f>
        <v>1.9899846049294252</v>
      </c>
      <c r="W46" s="222">
        <f t="shared" si="47"/>
        <v>2.0369702477049199</v>
      </c>
      <c r="Y46" s="152">
        <f t="shared" ref="Y46:Y48" si="48">(L46-K46)/K46</f>
        <v>5.5682575731643098E-2</v>
      </c>
      <c r="Z46" s="155">
        <f t="shared" si="3"/>
        <v>4.6985642775494663</v>
      </c>
      <c r="AC46" s="1"/>
    </row>
    <row r="47" spans="1:29" ht="20.100000000000001" customHeight="1" x14ac:dyDescent="0.25">
      <c r="A47" s="24"/>
      <c r="B47" t="s">
        <v>36</v>
      </c>
      <c r="C47" s="76">
        <f>C8+C11+C14+C17+C20+C23+C26+C29+C32+C35+C38+C41+C44</f>
        <v>25537692</v>
      </c>
      <c r="D47" s="11">
        <f t="shared" ref="D47:E47" si="49">D8+D11+D14+D17+D20+D23+D26+D29+D32+D35+D38+D41+D44</f>
        <v>27705328</v>
      </c>
      <c r="E47" s="11">
        <f t="shared" si="49"/>
        <v>29031670</v>
      </c>
      <c r="F47" s="11">
        <f t="shared" ref="F47:G47" si="50">F8+F11+F14+F17+F20+F23+F26+F29+F32+F35+F38+F41+F44</f>
        <v>33762788</v>
      </c>
      <c r="G47" s="11">
        <f t="shared" si="50"/>
        <v>17865065</v>
      </c>
      <c r="H47" s="11">
        <f t="shared" ref="H47:J47" si="51">H8+H11+H14+H17+H20+H23+H26+H29+H32+H35+H38+H41+H44</f>
        <v>17612451</v>
      </c>
      <c r="I47" s="11">
        <f t="shared" ref="I47" si="52">I8+I11+I14+I17+I20+I23+I26+I29+I32+I35+I38+I41+I44</f>
        <v>27169762.758999988</v>
      </c>
      <c r="J47" s="11">
        <f t="shared" si="51"/>
        <v>28078846.478999995</v>
      </c>
      <c r="K47" s="11">
        <f t="shared" ref="K47:L47" si="53">K8+K11+K14+K17+K20+K23+K26+K29+K32+K35+K38+K41+K44</f>
        <v>12425140.557999998</v>
      </c>
      <c r="L47" s="11">
        <f t="shared" si="53"/>
        <v>17531299.751999997</v>
      </c>
      <c r="N47" s="217">
        <f t="shared" ref="N47:T47" si="54">C47/C46</f>
        <v>0.23271684344599755</v>
      </c>
      <c r="O47" s="195">
        <f t="shared" si="54"/>
        <v>0.24656824321214252</v>
      </c>
      <c r="P47" s="195">
        <f t="shared" si="54"/>
        <v>0.25222148036092201</v>
      </c>
      <c r="Q47" s="195">
        <f t="shared" si="54"/>
        <v>0.27096717703566242</v>
      </c>
      <c r="R47" s="195">
        <f t="shared" si="54"/>
        <v>0.15947392203809377</v>
      </c>
      <c r="S47" s="195">
        <f t="shared" si="54"/>
        <v>0.14964701474085609</v>
      </c>
      <c r="T47" s="195">
        <f t="shared" si="54"/>
        <v>0.21817713105765232</v>
      </c>
      <c r="U47" s="204">
        <f>J47/J46</f>
        <v>0.22707699476158077</v>
      </c>
      <c r="V47" s="218">
        <f>K47/K46</f>
        <v>0.44378178310826399</v>
      </c>
      <c r="W47" s="196">
        <f>L47/L46</f>
        <v>0.59312867739893038</v>
      </c>
      <c r="Y47" s="103">
        <f t="shared" si="48"/>
        <v>0.41095383751714326</v>
      </c>
      <c r="Z47" s="108">
        <f t="shared" si="3"/>
        <v>14.934689429066639</v>
      </c>
      <c r="AC47" s="1"/>
    </row>
    <row r="48" spans="1:29" ht="20.100000000000001" customHeight="1" thickBot="1" x14ac:dyDescent="0.3">
      <c r="A48" s="31"/>
      <c r="B48" s="25" t="s">
        <v>35</v>
      </c>
      <c r="C48" s="214">
        <f>C9+C12+C15+C18+C21+C24+C27+C30+C33+C36+C39+C42+C45</f>
        <v>84199496</v>
      </c>
      <c r="D48" s="33">
        <f t="shared" ref="D48:E48" si="55">D9+D12+D15+D18+D21+D24+D27+D30+D33+D36+D39+D42+D45</f>
        <v>84658404</v>
      </c>
      <c r="E48" s="33">
        <f t="shared" si="55"/>
        <v>86072206</v>
      </c>
      <c r="F48" s="33">
        <f t="shared" ref="F48:G48" si="56">F9+F12+F15+F18+F21+F24+F27+F30+F33+F36+F39+F42+F45</f>
        <v>90838237</v>
      </c>
      <c r="G48" s="33">
        <f t="shared" si="56"/>
        <v>94159928</v>
      </c>
      <c r="H48" s="33">
        <f t="shared" ref="H48:J48" si="57">H9+H12+H15+H18+H21+H24+H27+H30+H33+H36+H39+H42+H45</f>
        <v>100080849</v>
      </c>
      <c r="I48" s="33">
        <f t="shared" ref="I48" si="58">I9+I12+I15+I18+I21+I24+I27+I30+I33+I36+I39+I42+I45</f>
        <v>97360991.80399999</v>
      </c>
      <c r="J48" s="33">
        <f t="shared" si="57"/>
        <v>95574571.202000007</v>
      </c>
      <c r="K48" s="33">
        <f t="shared" ref="K48:L48" si="59">K9+K12+K15+K18+K21+K24+K27+K30+K33+K36+K39+K42+K45</f>
        <v>43291068.096000001</v>
      </c>
      <c r="L48" s="33">
        <f t="shared" si="59"/>
        <v>42676101.035000004</v>
      </c>
      <c r="M48" s="219"/>
      <c r="N48" s="206">
        <f t="shared" ref="N48:T48" si="60">C48/C46</f>
        <v>0.76728315655400248</v>
      </c>
      <c r="O48" s="207">
        <f t="shared" si="60"/>
        <v>0.75343175678785745</v>
      </c>
      <c r="P48" s="207">
        <f t="shared" si="60"/>
        <v>0.74777851963907804</v>
      </c>
      <c r="Q48" s="207">
        <f t="shared" si="60"/>
        <v>0.72903282296433758</v>
      </c>
      <c r="R48" s="207">
        <f t="shared" si="60"/>
        <v>0.84052607796190626</v>
      </c>
      <c r="S48" s="207">
        <f t="shared" si="60"/>
        <v>0.85035298525914393</v>
      </c>
      <c r="T48" s="207">
        <f t="shared" si="60"/>
        <v>0.78182286894234743</v>
      </c>
      <c r="U48" s="197">
        <f>J48/J46</f>
        <v>0.77292300523841928</v>
      </c>
      <c r="V48" s="199">
        <f>K48/K46</f>
        <v>1.5462028218211616</v>
      </c>
      <c r="W48" s="198">
        <f>L48/L46</f>
        <v>1.4438415703059893</v>
      </c>
      <c r="X48" s="219"/>
      <c r="Y48" s="105">
        <f t="shared" si="48"/>
        <v>-1.4205402824348854E-2</v>
      </c>
      <c r="Z48" s="106">
        <f t="shared" si="3"/>
        <v>-10.236125151517239</v>
      </c>
    </row>
    <row r="51" spans="1:26" x14ac:dyDescent="0.25">
      <c r="A51" s="1" t="s">
        <v>22</v>
      </c>
      <c r="N51" s="1" t="s">
        <v>24</v>
      </c>
      <c r="Y51" s="1" t="str">
        <f>Y3</f>
        <v>VARIAÇÃO (JAN-JUN)</v>
      </c>
    </row>
    <row r="52" spans="1:26" ht="15.75" thickBot="1" x14ac:dyDescent="0.3"/>
    <row r="53" spans="1:26" ht="24" customHeight="1" x14ac:dyDescent="0.25">
      <c r="A53" s="479" t="s">
        <v>25</v>
      </c>
      <c r="B53" s="490"/>
      <c r="C53" s="481">
        <v>2016</v>
      </c>
      <c r="D53" s="460">
        <v>2017</v>
      </c>
      <c r="E53" s="460">
        <v>2018</v>
      </c>
      <c r="F53" s="460">
        <v>2019</v>
      </c>
      <c r="G53" s="460">
        <v>2020</v>
      </c>
      <c r="H53" s="460">
        <v>2021</v>
      </c>
      <c r="I53" s="460">
        <v>2022</v>
      </c>
      <c r="J53" s="471">
        <v>2023</v>
      </c>
      <c r="K53" s="466" t="str">
        <f>K5</f>
        <v>janeiro - junho</v>
      </c>
      <c r="L53" s="467"/>
      <c r="N53" s="498">
        <v>2016</v>
      </c>
      <c r="O53" s="460">
        <v>2017</v>
      </c>
      <c r="P53" s="460">
        <v>2018</v>
      </c>
      <c r="Q53" s="460">
        <v>2019</v>
      </c>
      <c r="R53" s="460">
        <v>2020</v>
      </c>
      <c r="S53" s="460">
        <v>2021</v>
      </c>
      <c r="T53" s="460">
        <v>2022</v>
      </c>
      <c r="U53" s="471">
        <v>2023</v>
      </c>
      <c r="V53" s="466" t="str">
        <f>K5</f>
        <v>janeiro - junho</v>
      </c>
      <c r="W53" s="467"/>
      <c r="Y53" s="495" t="s">
        <v>87</v>
      </c>
      <c r="Z53" s="496"/>
    </row>
    <row r="54" spans="1:26" ht="20.25" customHeight="1" thickBot="1" x14ac:dyDescent="0.3">
      <c r="A54" s="491"/>
      <c r="B54" s="492"/>
      <c r="C54" s="493"/>
      <c r="D54" s="468"/>
      <c r="E54" s="468"/>
      <c r="F54" s="468"/>
      <c r="G54" s="468"/>
      <c r="H54" s="468"/>
      <c r="I54" s="468"/>
      <c r="J54" s="497"/>
      <c r="K54" s="166">
        <v>2023</v>
      </c>
      <c r="L54" s="168">
        <v>2024</v>
      </c>
      <c r="N54" s="499"/>
      <c r="O54" s="468"/>
      <c r="P54" s="468"/>
      <c r="Q54" s="468"/>
      <c r="R54" s="468"/>
      <c r="S54" s="468"/>
      <c r="T54" s="468"/>
      <c r="U54" s="497"/>
      <c r="V54" s="166">
        <v>2023</v>
      </c>
      <c r="W54" s="168">
        <v>2024</v>
      </c>
      <c r="Y54" s="130" t="s">
        <v>0</v>
      </c>
      <c r="Z54" s="131" t="s">
        <v>37</v>
      </c>
    </row>
    <row r="55" spans="1:26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36">
        <v>106216601.93000001</v>
      </c>
      <c r="J55" s="15">
        <v>113773377.21000007</v>
      </c>
      <c r="K55" s="14">
        <v>45931244.004000001</v>
      </c>
      <c r="L55" s="160">
        <v>61503891.960000008</v>
      </c>
      <c r="N55" s="134">
        <f>C55/C94</f>
        <v>0.1580080019490965</v>
      </c>
      <c r="O55" s="21">
        <f>D55/D94</f>
        <v>0.16173285522493666</v>
      </c>
      <c r="P55" s="21">
        <f>E55/E94</f>
        <v>0.15611199211573379</v>
      </c>
      <c r="Q55" s="21">
        <f>F55/F94</f>
        <v>0.15251053459063599</v>
      </c>
      <c r="R55" s="21">
        <f>G55/G94</f>
        <v>0.1542406317815363</v>
      </c>
      <c r="S55" s="21">
        <f t="shared" ref="S55:T55" si="61">H55/H94</f>
        <v>0.14922837895624927</v>
      </c>
      <c r="T55" s="21">
        <f t="shared" si="61"/>
        <v>0.14945212791940593</v>
      </c>
      <c r="U55" s="191">
        <f>J55/J94</f>
        <v>0.15119608391075209</v>
      </c>
      <c r="V55" s="192">
        <f t="shared" ref="V55" si="62">K55/K94</f>
        <v>0.14071365398894026</v>
      </c>
      <c r="W55" s="193">
        <f t="shared" ref="W55" si="63">L55/L94</f>
        <v>0.14747209484472937</v>
      </c>
      <c r="Y55" s="102">
        <f>(L55-K55)/K55</f>
        <v>0.33904259058700514</v>
      </c>
      <c r="Z55" s="101">
        <f>(W55-V55)*100</f>
        <v>0.67584408557891107</v>
      </c>
    </row>
    <row r="56" spans="1:26" ht="19.5" customHeight="1" x14ac:dyDescent="0.25">
      <c r="A56" s="24"/>
      <c r="B56" t="s">
        <v>36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35">
        <v>48472779.307000004</v>
      </c>
      <c r="J56" s="12">
        <v>56251233.242000014</v>
      </c>
      <c r="K56" s="11">
        <v>22288331.562000006</v>
      </c>
      <c r="L56" s="161">
        <v>39300355.602000006</v>
      </c>
      <c r="N56" s="77">
        <f>C56/C55</f>
        <v>0.47547890826006545</v>
      </c>
      <c r="O56" s="18">
        <f>D56/D55</f>
        <v>0.51494008882756315</v>
      </c>
      <c r="P56" s="18">
        <f>E56/E55</f>
        <v>0.50401074533115886</v>
      </c>
      <c r="Q56" s="18">
        <f>F56/F55</f>
        <v>0.51364936669087691</v>
      </c>
      <c r="R56" s="18">
        <f>G56/G55</f>
        <v>0.3560162721560462</v>
      </c>
      <c r="S56" s="18">
        <f t="shared" ref="S56:T56" si="64">H56/H55</f>
        <v>0.34895943289927889</v>
      </c>
      <c r="T56" s="18">
        <f t="shared" si="64"/>
        <v>0.45635784261809703</v>
      </c>
      <c r="U56" s="194">
        <f>J56/J55</f>
        <v>0.4944147270777845</v>
      </c>
      <c r="V56" s="195">
        <f t="shared" ref="V56" si="65">K56/K55</f>
        <v>0.48525425438202779</v>
      </c>
      <c r="W56" s="196">
        <f t="shared" ref="W56" si="66">L56/L55</f>
        <v>0.63898973462621833</v>
      </c>
      <c r="Y56" s="103">
        <f t="shared" ref="Y56:Y96" si="67">(L56-K56)/K56</f>
        <v>0.76327041316112998</v>
      </c>
      <c r="Z56" s="108">
        <f t="shared" ref="Z56:Z96" si="68">(W56-V56)*100</f>
        <v>15.373548024419053</v>
      </c>
    </row>
    <row r="57" spans="1:26" ht="19.5" customHeight="1" thickBot="1" x14ac:dyDescent="0.3">
      <c r="A57" s="24"/>
      <c r="B57" t="s">
        <v>35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35">
        <v>57743822.622999996</v>
      </c>
      <c r="J57" s="12">
        <v>57522143.968000047</v>
      </c>
      <c r="K57" s="11">
        <v>23642912.441999994</v>
      </c>
      <c r="L57" s="161">
        <v>22203536.357999999</v>
      </c>
      <c r="N57" s="77">
        <f>C57/C55</f>
        <v>0.52452109173993455</v>
      </c>
      <c r="O57" s="18">
        <f>D57/D55</f>
        <v>0.48505991117243685</v>
      </c>
      <c r="P57" s="18">
        <f>E57/E55</f>
        <v>0.4959892546688412</v>
      </c>
      <c r="Q57" s="18">
        <f>F57/F55</f>
        <v>0.48635063330912309</v>
      </c>
      <c r="R57" s="18">
        <f>G57/G55</f>
        <v>0.64398372784395375</v>
      </c>
      <c r="S57" s="18">
        <f t="shared" ref="S57:T57" si="69">H57/H55</f>
        <v>0.65104056710072111</v>
      </c>
      <c r="T57" s="18">
        <f t="shared" si="69"/>
        <v>0.54364215738190291</v>
      </c>
      <c r="U57" s="194">
        <f>J57/J55</f>
        <v>0.50558527292221545</v>
      </c>
      <c r="V57" s="195">
        <f t="shared" ref="V57" si="70">K57/K55</f>
        <v>0.51474574561797215</v>
      </c>
      <c r="W57" s="196">
        <f t="shared" ref="W57" si="71">L57/L55</f>
        <v>0.36101026537378167</v>
      </c>
      <c r="Y57" s="103">
        <f t="shared" si="67"/>
        <v>-6.0879812820481598E-2</v>
      </c>
      <c r="Z57" s="106">
        <f t="shared" si="68"/>
        <v>-15.373548024419048</v>
      </c>
    </row>
    <row r="58" spans="1:26" ht="19.5" customHeight="1" thickBot="1" x14ac:dyDescent="0.3">
      <c r="A58" s="5" t="s">
        <v>17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36">
        <v>2492800.31</v>
      </c>
      <c r="J58" s="15">
        <v>2833871.7980000013</v>
      </c>
      <c r="K58" s="14">
        <v>1181048.335</v>
      </c>
      <c r="L58" s="160">
        <v>1526343.6640000003</v>
      </c>
      <c r="N58" s="134">
        <f>C58/C94</f>
        <v>4.7107961053525198E-3</v>
      </c>
      <c r="O58" s="21">
        <f>D58/D94</f>
        <v>6.3061223706290968E-3</v>
      </c>
      <c r="P58" s="21">
        <f>E58/E94</f>
        <v>3.7587114136593655E-3</v>
      </c>
      <c r="Q58" s="21">
        <f>F58/F94</f>
        <v>3.7336847177492213E-3</v>
      </c>
      <c r="R58" s="21">
        <f>G58/G94</f>
        <v>3.2165436393940851E-3</v>
      </c>
      <c r="S58" s="21">
        <f t="shared" ref="S58:T58" si="72">H58/H94</f>
        <v>3.1708144115636348E-3</v>
      </c>
      <c r="T58" s="21">
        <f t="shared" si="72"/>
        <v>3.5074960414679755E-3</v>
      </c>
      <c r="U58" s="191">
        <f>J58/J94</f>
        <v>3.7659980627265926E-3</v>
      </c>
      <c r="V58" s="192">
        <f t="shared" ref="V58" si="73">K58/K94</f>
        <v>3.6182261194783027E-3</v>
      </c>
      <c r="W58" s="193">
        <f t="shared" ref="W58" si="74">L58/L94</f>
        <v>3.6598187595908971E-3</v>
      </c>
      <c r="Y58" s="102">
        <f t="shared" si="67"/>
        <v>0.29236341880961236</v>
      </c>
      <c r="Z58" s="101">
        <f t="shared" si="68"/>
        <v>4.1592640112594458E-3</v>
      </c>
    </row>
    <row r="59" spans="1:26" ht="19.5" customHeight="1" x14ac:dyDescent="0.25">
      <c r="A59" s="24"/>
      <c r="B59" t="s">
        <v>36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35">
        <v>1431334.9980000006</v>
      </c>
      <c r="J59" s="12">
        <v>1606767.4740000004</v>
      </c>
      <c r="K59" s="11">
        <v>692272.45400000003</v>
      </c>
      <c r="L59" s="161">
        <v>942543.11199999996</v>
      </c>
      <c r="N59" s="77">
        <f>C59/C58</f>
        <v>0.78255146328936442</v>
      </c>
      <c r="O59" s="18">
        <f>D59/D58</f>
        <v>0.80036154770524803</v>
      </c>
      <c r="P59" s="18">
        <f>E59/E58</f>
        <v>0.73202049496055299</v>
      </c>
      <c r="Q59" s="18">
        <f>F59/F58</f>
        <v>0.74105808176688381</v>
      </c>
      <c r="R59" s="18">
        <f>G59/G58</f>
        <v>0.5772583082269005</v>
      </c>
      <c r="S59" s="18">
        <f t="shared" ref="S59:T59" si="75">H59/H58</f>
        <v>0.47493751373175175</v>
      </c>
      <c r="T59" s="18">
        <f t="shared" si="75"/>
        <v>0.57418758825491345</v>
      </c>
      <c r="U59" s="194">
        <f>J59/J58</f>
        <v>0.56698664884345618</v>
      </c>
      <c r="V59" s="195">
        <f t="shared" ref="V59" si="76">K59/K58</f>
        <v>0.58615082336998514</v>
      </c>
      <c r="W59" s="196">
        <f t="shared" ref="W59" si="77">L59/L58</f>
        <v>0.61751696831494152</v>
      </c>
      <c r="Y59" s="103">
        <f t="shared" si="67"/>
        <v>0.36152046286677747</v>
      </c>
      <c r="Z59" s="108">
        <f t="shared" si="68"/>
        <v>3.1366144944956376</v>
      </c>
    </row>
    <row r="60" spans="1:26" ht="19.5" customHeight="1" thickBot="1" x14ac:dyDescent="0.3">
      <c r="A60" s="24"/>
      <c r="B60" t="s">
        <v>35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35">
        <v>1061465.3119999995</v>
      </c>
      <c r="J60" s="12">
        <v>1227104.3240000007</v>
      </c>
      <c r="K60" s="11">
        <v>488775.88099999988</v>
      </c>
      <c r="L60" s="161">
        <v>583800.55200000026</v>
      </c>
      <c r="N60" s="77">
        <f>C60/C58</f>
        <v>0.21744853671063563</v>
      </c>
      <c r="O60" s="18">
        <f>D60/D58</f>
        <v>0.19963845229475197</v>
      </c>
      <c r="P60" s="18">
        <f>E60/E58</f>
        <v>0.26797950503944706</v>
      </c>
      <c r="Q60" s="18">
        <f>F60/F58</f>
        <v>0.25894191823311624</v>
      </c>
      <c r="R60" s="18">
        <f>G60/G58</f>
        <v>0.42274169177309945</v>
      </c>
      <c r="S60" s="18">
        <f t="shared" ref="S60:T60" si="78">H60/H58</f>
        <v>0.52506248626824825</v>
      </c>
      <c r="T60" s="18">
        <f t="shared" si="78"/>
        <v>0.42581241174508655</v>
      </c>
      <c r="U60" s="194">
        <f>J60/J58</f>
        <v>0.43301335115654377</v>
      </c>
      <c r="V60" s="195">
        <f t="shared" ref="V60" si="79">K60/K58</f>
        <v>0.4138491766300148</v>
      </c>
      <c r="W60" s="196">
        <f t="shared" ref="W60" si="80">L60/L58</f>
        <v>0.38248303168505837</v>
      </c>
      <c r="Y60" s="103">
        <f t="shared" si="67"/>
        <v>0.19441358441334466</v>
      </c>
      <c r="Z60" s="106">
        <f t="shared" si="68"/>
        <v>-3.1366144944956433</v>
      </c>
    </row>
    <row r="61" spans="1:26" ht="19.5" customHeight="1" thickBot="1" x14ac:dyDescent="0.3">
      <c r="A61" s="5" t="s">
        <v>14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36">
        <v>150576080.28600004</v>
      </c>
      <c r="J61" s="15">
        <v>160968586.03299999</v>
      </c>
      <c r="K61" s="14">
        <v>68587790.68599999</v>
      </c>
      <c r="L61" s="160">
        <v>93662785.761000007</v>
      </c>
      <c r="N61" s="134">
        <f>C61/C94</f>
        <v>0.16044456989200337</v>
      </c>
      <c r="O61" s="21">
        <f>D61/D94</f>
        <v>0.18229874216916203</v>
      </c>
      <c r="P61" s="21">
        <f>E61/E94</f>
        <v>0.17902589027642132</v>
      </c>
      <c r="Q61" s="21">
        <f>F61/F94</f>
        <v>0.18146177871550903</v>
      </c>
      <c r="R61" s="21">
        <f>G61/G94</f>
        <v>0.18903408682449516</v>
      </c>
      <c r="S61" s="21">
        <f t="shared" ref="S61:T61" si="81">H61/H94</f>
        <v>0.19909552801882474</v>
      </c>
      <c r="T61" s="21">
        <f t="shared" si="81"/>
        <v>0.21186815623547045</v>
      </c>
      <c r="U61" s="191">
        <f>J61/J94</f>
        <v>0.21391489325238577</v>
      </c>
      <c r="V61" s="192">
        <f t="shared" ref="V61" si="82">K61/K94</f>
        <v>0.21012360661547</v>
      </c>
      <c r="W61" s="193">
        <f t="shared" ref="W61" si="83">L61/L94</f>
        <v>0.22458167743516175</v>
      </c>
      <c r="Y61" s="102">
        <f t="shared" si="67"/>
        <v>0.36558977660900627</v>
      </c>
      <c r="Z61" s="101">
        <f t="shared" si="68"/>
        <v>1.4458070819691748</v>
      </c>
    </row>
    <row r="62" spans="1:26" ht="19.5" customHeight="1" x14ac:dyDescent="0.25">
      <c r="A62" s="24"/>
      <c r="B62" t="s">
        <v>36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35">
        <v>76299038.22800003</v>
      </c>
      <c r="J62" s="12">
        <v>82314424.436999962</v>
      </c>
      <c r="K62" s="11">
        <v>36092410.79900001</v>
      </c>
      <c r="L62" s="161">
        <v>57381352.527000003</v>
      </c>
      <c r="N62" s="77">
        <f>C62/C61</f>
        <v>0.54407337630927533</v>
      </c>
      <c r="O62" s="18">
        <f>D62/D61</f>
        <v>0.58234529612327623</v>
      </c>
      <c r="P62" s="18">
        <f>E62/E61</f>
        <v>0.57734408412682048</v>
      </c>
      <c r="Q62" s="18">
        <f>F62/F61</f>
        <v>0.60278726503208424</v>
      </c>
      <c r="R62" s="18">
        <f>G62/G61</f>
        <v>0.43480748751824266</v>
      </c>
      <c r="S62" s="18">
        <f t="shared" ref="S62:T62" si="84">H62/H61</f>
        <v>0.40253714068622165</v>
      </c>
      <c r="T62" s="18">
        <f t="shared" si="84"/>
        <v>0.50671420110737209</v>
      </c>
      <c r="U62" s="194">
        <f>J62/J61</f>
        <v>0.51136949429452505</v>
      </c>
      <c r="V62" s="195">
        <f t="shared" ref="V62" si="85">K62/K61</f>
        <v>0.52622209343691728</v>
      </c>
      <c r="W62" s="196">
        <f t="shared" ref="W62" si="86">L62/L61</f>
        <v>0.61263768807197772</v>
      </c>
      <c r="Y62" s="103">
        <f t="shared" si="67"/>
        <v>0.58984537903436007</v>
      </c>
      <c r="Z62" s="108">
        <f t="shared" si="68"/>
        <v>8.6415594635060433</v>
      </c>
    </row>
    <row r="63" spans="1:26" ht="19.5" customHeight="1" thickBot="1" x14ac:dyDescent="0.3">
      <c r="A63" s="24"/>
      <c r="B63" t="s">
        <v>35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35">
        <v>74277042.058000013</v>
      </c>
      <c r="J63" s="12">
        <v>78654161.596000031</v>
      </c>
      <c r="K63" s="11">
        <v>32495379.886999983</v>
      </c>
      <c r="L63" s="161">
        <v>36281433.234000012</v>
      </c>
      <c r="N63" s="77">
        <f>C63/C61</f>
        <v>0.45592662369072473</v>
      </c>
      <c r="O63" s="18">
        <f>D63/D61</f>
        <v>0.41765470387672382</v>
      </c>
      <c r="P63" s="18">
        <f>E63/E61</f>
        <v>0.42265591587317952</v>
      </c>
      <c r="Q63" s="18">
        <f>F63/F61</f>
        <v>0.39721273496791581</v>
      </c>
      <c r="R63" s="18">
        <f>G63/G61</f>
        <v>0.56519251248175739</v>
      </c>
      <c r="S63" s="18">
        <f t="shared" ref="S63:T63" si="87">H63/H61</f>
        <v>0.5974628593137784</v>
      </c>
      <c r="T63" s="18">
        <f t="shared" si="87"/>
        <v>0.49328579889262791</v>
      </c>
      <c r="U63" s="194">
        <f>J63/J61</f>
        <v>0.48863050570547489</v>
      </c>
      <c r="V63" s="195">
        <f t="shared" ref="V63" si="88">K63/K61</f>
        <v>0.47377790656308277</v>
      </c>
      <c r="W63" s="196">
        <f t="shared" ref="W63" si="89">L63/L61</f>
        <v>0.38736231192802234</v>
      </c>
      <c r="Y63" s="103">
        <f t="shared" si="67"/>
        <v>0.11651051196095318</v>
      </c>
      <c r="Z63" s="106">
        <f t="shared" si="68"/>
        <v>-8.6415594635060433</v>
      </c>
    </row>
    <row r="64" spans="1:26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36"/>
      <c r="J64" s="15"/>
      <c r="K64" s="14"/>
      <c r="L64" s="160"/>
      <c r="N64" s="134">
        <f>C64/C94</f>
        <v>7.2782120990083816E-4</v>
      </c>
      <c r="O64" s="21">
        <f>D64/D94</f>
        <v>4.1053027543554974E-4</v>
      </c>
      <c r="P64" s="21">
        <f>E64/E94</f>
        <v>1.0827939249351828E-3</v>
      </c>
      <c r="Q64" s="21">
        <f>F64/F94</f>
        <v>9.687254498221301E-4</v>
      </c>
      <c r="R64" s="21">
        <f>G64/G94</f>
        <v>4.0677025421410271E-4</v>
      </c>
      <c r="S64" s="21">
        <f t="shared" ref="S64:T64" si="90">H64/H94</f>
        <v>0</v>
      </c>
      <c r="T64" s="21">
        <f t="shared" si="90"/>
        <v>0</v>
      </c>
      <c r="U64" s="191">
        <f>J64/J94</f>
        <v>0</v>
      </c>
      <c r="V64" s="192">
        <f t="shared" ref="V64" si="91">K64/K94</f>
        <v>0</v>
      </c>
      <c r="W64" s="193">
        <f t="shared" ref="W64" si="92">L64/L94</f>
        <v>0</v>
      </c>
      <c r="Y64" s="102"/>
      <c r="Z64" s="101">
        <f t="shared" si="68"/>
        <v>0</v>
      </c>
    </row>
    <row r="65" spans="1:26" ht="19.5" customHeight="1" x14ac:dyDescent="0.25">
      <c r="A65" s="24"/>
      <c r="B65" t="s">
        <v>36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35"/>
      <c r="J65" s="12"/>
      <c r="K65" s="11"/>
      <c r="L65" s="161"/>
      <c r="N65" s="77">
        <f>C65/C64</f>
        <v>0.66815992419656256</v>
      </c>
      <c r="O65" s="18">
        <f>D65/D64</f>
        <v>0.61323073679772322</v>
      </c>
      <c r="P65" s="18">
        <f>E65/E64</f>
        <v>0.63077992076637934</v>
      </c>
      <c r="Q65" s="18">
        <f>F65/F64</f>
        <v>0.48275112170943835</v>
      </c>
      <c r="R65" s="18">
        <f>G65/G64</f>
        <v>0.32325765153487435</v>
      </c>
      <c r="S65" s="18"/>
      <c r="T65" s="18"/>
      <c r="U65" s="194"/>
      <c r="V65" s="195"/>
      <c r="W65" s="196"/>
      <c r="Y65" s="103"/>
      <c r="Z65" s="108"/>
    </row>
    <row r="66" spans="1:26" ht="19.5" customHeight="1" thickBot="1" x14ac:dyDescent="0.3">
      <c r="A66" s="203"/>
      <c r="B66" t="s">
        <v>35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35"/>
      <c r="J66" s="12"/>
      <c r="K66" s="11"/>
      <c r="L66" s="161"/>
      <c r="N66" s="77">
        <f>C66/C64</f>
        <v>0.3318400758034375</v>
      </c>
      <c r="O66" s="18">
        <f>D66/D64</f>
        <v>0.38676926320227678</v>
      </c>
      <c r="P66" s="18">
        <f>E66/E64</f>
        <v>0.36922007923362066</v>
      </c>
      <c r="Q66" s="18">
        <f>F66/F64</f>
        <v>0.51724887829056165</v>
      </c>
      <c r="R66" s="18">
        <f>G66/G64</f>
        <v>0.6767423484651256</v>
      </c>
      <c r="S66" s="18"/>
      <c r="T66" s="18"/>
      <c r="U66" s="194"/>
      <c r="V66" s="195"/>
      <c r="W66" s="196"/>
      <c r="Y66" s="103"/>
      <c r="Z66" s="106"/>
    </row>
    <row r="67" spans="1:26" ht="19.5" customHeight="1" thickBot="1" x14ac:dyDescent="0.3">
      <c r="A67" s="5" t="s">
        <v>15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36">
        <v>288990.89199999999</v>
      </c>
      <c r="J67" s="15">
        <v>293419.18099999998</v>
      </c>
      <c r="K67" s="14">
        <v>138143.731</v>
      </c>
      <c r="L67" s="160">
        <v>144290.41499999998</v>
      </c>
      <c r="N67" s="134">
        <f>C67/C94</f>
        <v>6.506636943817266E-4</v>
      </c>
      <c r="O67" s="21">
        <f>D67/D94</f>
        <v>3.185978036786912E-4</v>
      </c>
      <c r="P67" s="21">
        <f>E67/E94</f>
        <v>2.8323786649802506E-4</v>
      </c>
      <c r="Q67" s="21">
        <f>F67/F94</f>
        <v>3.4967711809419806E-4</v>
      </c>
      <c r="R67" s="21">
        <f>G67/G94</f>
        <v>8.4010078920559864E-4</v>
      </c>
      <c r="S67" s="21">
        <f t="shared" ref="S67:T67" si="93">H67/H94</f>
        <v>3.952387079876066E-4</v>
      </c>
      <c r="T67" s="21">
        <f t="shared" si="93"/>
        <v>4.0662479286609972E-4</v>
      </c>
      <c r="U67" s="191">
        <f>J67/J94</f>
        <v>3.8993156570903668E-4</v>
      </c>
      <c r="V67" s="192">
        <f t="shared" ref="V67" si="94">K67/K94</f>
        <v>4.2321320892119499E-4</v>
      </c>
      <c r="W67" s="193">
        <f t="shared" ref="W67" si="95">L67/L94</f>
        <v>3.4597501211637718E-4</v>
      </c>
      <c r="Y67" s="102">
        <f t="shared" si="67"/>
        <v>4.4494845734259048E-2</v>
      </c>
      <c r="Z67" s="101">
        <f t="shared" si="68"/>
        <v>-7.723819680481781E-3</v>
      </c>
    </row>
    <row r="68" spans="1:26" ht="19.5" customHeight="1" x14ac:dyDescent="0.25">
      <c r="A68" s="24"/>
      <c r="B68" t="s">
        <v>36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35">
        <v>247875.04399999999</v>
      </c>
      <c r="J68" s="12">
        <v>248270.83299999998</v>
      </c>
      <c r="K68" s="11">
        <v>117141.32900000001</v>
      </c>
      <c r="L68" s="161">
        <v>127978.16899999999</v>
      </c>
      <c r="N68" s="77">
        <f>C68/C67</f>
        <v>0.8771481482571919</v>
      </c>
      <c r="O68" s="18">
        <f>D68/D67</f>
        <v>0.72036204995028874</v>
      </c>
      <c r="P68" s="18">
        <f>E68/E67</f>
        <v>0.73682302699396229</v>
      </c>
      <c r="Q68" s="18">
        <f>F68/F67</f>
        <v>0.82683658484542943</v>
      </c>
      <c r="R68" s="18">
        <f>G68/G67</f>
        <v>0.91050063912318491</v>
      </c>
      <c r="S68" s="18">
        <f t="shared" ref="S68:T68" si="96">H68/H67</f>
        <v>0.80327217992626687</v>
      </c>
      <c r="T68" s="18">
        <f t="shared" si="96"/>
        <v>0.85772614591604501</v>
      </c>
      <c r="U68" s="194">
        <f>J68/J67</f>
        <v>0.84613020919038007</v>
      </c>
      <c r="V68" s="195">
        <f t="shared" ref="V68" si="97">K68/K67</f>
        <v>0.84796702790660849</v>
      </c>
      <c r="W68" s="196">
        <f t="shared" ref="W68" si="98">L68/L67</f>
        <v>0.88694851283087661</v>
      </c>
      <c r="Y68" s="103">
        <f t="shared" si="67"/>
        <v>9.2510816570981369E-2</v>
      </c>
      <c r="Z68" s="108">
        <f t="shared" si="68"/>
        <v>3.8981484924268117</v>
      </c>
    </row>
    <row r="69" spans="1:26" ht="19.5" customHeight="1" thickBot="1" x14ac:dyDescent="0.3">
      <c r="A69" s="203"/>
      <c r="B69" t="s">
        <v>35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35">
        <v>41115.847999999998</v>
      </c>
      <c r="J69" s="12">
        <v>45148.347999999998</v>
      </c>
      <c r="K69" s="11">
        <v>21002.401999999991</v>
      </c>
      <c r="L69" s="161">
        <v>16312.245999999997</v>
      </c>
      <c r="N69" s="77">
        <f>C69/C67</f>
        <v>0.1228518517428081</v>
      </c>
      <c r="O69" s="18">
        <f>D69/D67</f>
        <v>0.27963795004971126</v>
      </c>
      <c r="P69" s="18">
        <f>E69/E67</f>
        <v>0.26317697300603765</v>
      </c>
      <c r="Q69" s="18">
        <f>F69/F67</f>
        <v>0.17316341515457059</v>
      </c>
      <c r="R69" s="18">
        <f>G69/G67</f>
        <v>8.9499360876815093E-2</v>
      </c>
      <c r="S69" s="18">
        <f t="shared" ref="S69:T69" si="99">H69/H67</f>
        <v>0.19672782007373313</v>
      </c>
      <c r="T69" s="18">
        <f t="shared" si="99"/>
        <v>0.14227385408395501</v>
      </c>
      <c r="U69" s="194">
        <f>J69/J67</f>
        <v>0.15386979080961991</v>
      </c>
      <c r="V69" s="195">
        <f t="shared" ref="V69" si="100">K69/K67</f>
        <v>0.15203297209339156</v>
      </c>
      <c r="W69" s="196">
        <f t="shared" ref="W69" si="101">L69/L67</f>
        <v>0.11305148716912346</v>
      </c>
      <c r="Y69" s="103">
        <f t="shared" si="67"/>
        <v>-0.22331521889734304</v>
      </c>
      <c r="Z69" s="106">
        <f t="shared" si="68"/>
        <v>-3.8981484924268104</v>
      </c>
    </row>
    <row r="70" spans="1:26" ht="19.5" customHeight="1" thickBot="1" x14ac:dyDescent="0.3">
      <c r="A70" s="5" t="s">
        <v>18</v>
      </c>
      <c r="B70" s="6"/>
      <c r="C70" s="13">
        <v>2716697</v>
      </c>
      <c r="D70" s="14">
        <v>2538731</v>
      </c>
      <c r="E70" s="14">
        <v>3441297</v>
      </c>
      <c r="F70" s="36">
        <v>3002154</v>
      </c>
      <c r="G70" s="36">
        <v>2042247</v>
      </c>
      <c r="H70" s="36">
        <v>2068469</v>
      </c>
      <c r="I70" s="36">
        <v>2310295.9959999998</v>
      </c>
      <c r="J70" s="15">
        <v>2772058.3169999998</v>
      </c>
      <c r="K70" s="14">
        <v>1164348.798</v>
      </c>
      <c r="L70" s="160">
        <v>1719450.1349999998</v>
      </c>
      <c r="N70" s="134">
        <f>C70/C94</f>
        <v>5.2042999959834111E-3</v>
      </c>
      <c r="O70" s="21">
        <f>D70/D94</f>
        <v>4.3943330312502102E-3</v>
      </c>
      <c r="P70" s="21">
        <f>E70/E94</f>
        <v>5.5205973123056114E-3</v>
      </c>
      <c r="Q70" s="21">
        <f>F70/F94</f>
        <v>4.39209160350506E-3</v>
      </c>
      <c r="R70" s="21">
        <f>G70/G94</f>
        <v>3.7942538987681207E-3</v>
      </c>
      <c r="S70" s="21">
        <f t="shared" ref="S70:T70" si="102">H70/H94</f>
        <v>3.5668463387466096E-3</v>
      </c>
      <c r="T70" s="21">
        <f t="shared" si="102"/>
        <v>3.2507032464984382E-3</v>
      </c>
      <c r="U70" s="191">
        <f>J70/J94</f>
        <v>3.6838526919089421E-3</v>
      </c>
      <c r="V70" s="192">
        <f t="shared" ref="V70" si="103">K70/K94</f>
        <v>3.5670658924444156E-3</v>
      </c>
      <c r="W70" s="193">
        <f t="shared" ref="W70" si="104">L70/L94</f>
        <v>4.1228433731383433E-3</v>
      </c>
      <c r="Y70" s="102">
        <f t="shared" si="67"/>
        <v>0.4767483231429418</v>
      </c>
      <c r="Z70" s="101">
        <f t="shared" si="68"/>
        <v>5.5577748069392773E-2</v>
      </c>
    </row>
    <row r="71" spans="1:26" ht="19.5" customHeight="1" x14ac:dyDescent="0.25">
      <c r="A71" s="24"/>
      <c r="B71" t="s">
        <v>36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35">
        <v>948494.69299999997</v>
      </c>
      <c r="J71" s="12">
        <v>930970.06</v>
      </c>
      <c r="K71" s="11">
        <v>384524.353</v>
      </c>
      <c r="L71" s="161">
        <v>727834.32299999997</v>
      </c>
      <c r="N71" s="77">
        <f>C71/C70</f>
        <v>0.16580317937554317</v>
      </c>
      <c r="O71" s="18">
        <f>D71/D70</f>
        <v>0.26162756117130959</v>
      </c>
      <c r="P71" s="18">
        <f>E71/E70</f>
        <v>0.34685207350600661</v>
      </c>
      <c r="Q71" s="18">
        <f>F71/F70</f>
        <v>0.29261956581840903</v>
      </c>
      <c r="R71" s="18">
        <f>G71/G70</f>
        <v>0.18317519869046203</v>
      </c>
      <c r="S71" s="18">
        <f t="shared" ref="S71:T71" si="105">H71/H70</f>
        <v>0.25352325802320458</v>
      </c>
      <c r="T71" s="18">
        <f t="shared" si="105"/>
        <v>0.41055115649345569</v>
      </c>
      <c r="U71" s="194">
        <f>J71/J70</f>
        <v>0.33584071961643369</v>
      </c>
      <c r="V71" s="195">
        <f t="shared" ref="V71" si="106">K71/K70</f>
        <v>0.33024842183072362</v>
      </c>
      <c r="W71" s="196">
        <f t="shared" ref="W71" si="107">L71/L70</f>
        <v>0.42329481279199765</v>
      </c>
      <c r="Y71" s="103">
        <f t="shared" si="67"/>
        <v>0.89281723594760187</v>
      </c>
      <c r="Z71" s="108">
        <f t="shared" si="68"/>
        <v>9.3046390961274046</v>
      </c>
    </row>
    <row r="72" spans="1:26" ht="19.5" customHeight="1" thickBot="1" x14ac:dyDescent="0.3">
      <c r="A72" s="203"/>
      <c r="B72" t="s">
        <v>35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35">
        <v>1361801.3029999998</v>
      </c>
      <c r="J72" s="12">
        <v>1841088.257</v>
      </c>
      <c r="K72" s="11">
        <v>779824.44499999995</v>
      </c>
      <c r="L72" s="161">
        <v>991615.81199999992</v>
      </c>
      <c r="N72" s="77">
        <f>C72/C70</f>
        <v>0.83419682062445688</v>
      </c>
      <c r="O72" s="18">
        <f>D72/D70</f>
        <v>0.73837243882869041</v>
      </c>
      <c r="P72" s="18">
        <f>E72/E70</f>
        <v>0.65314792649399345</v>
      </c>
      <c r="Q72" s="18">
        <f>F72/F70</f>
        <v>0.70738043418159091</v>
      </c>
      <c r="R72" s="18">
        <f>G72/G70</f>
        <v>0.81682480130953794</v>
      </c>
      <c r="S72" s="18">
        <f t="shared" ref="S72:T72" si="108">H72/H70</f>
        <v>0.74647674197679537</v>
      </c>
      <c r="T72" s="18">
        <f t="shared" si="108"/>
        <v>0.58944884350654436</v>
      </c>
      <c r="U72" s="194">
        <f>J72/J70</f>
        <v>0.66415928038356642</v>
      </c>
      <c r="V72" s="195">
        <f t="shared" ref="V72" si="109">K72/K70</f>
        <v>0.66975157816927633</v>
      </c>
      <c r="W72" s="196">
        <f t="shared" ref="W72" si="110">L72/L70</f>
        <v>0.57670518720800246</v>
      </c>
      <c r="Y72" s="103">
        <f t="shared" si="67"/>
        <v>0.27158852015725155</v>
      </c>
      <c r="Z72" s="106">
        <f t="shared" si="68"/>
        <v>-9.3046390961273868</v>
      </c>
    </row>
    <row r="73" spans="1:26" ht="19.5" customHeight="1" thickBot="1" x14ac:dyDescent="0.3">
      <c r="A73" s="5" t="s">
        <v>19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36">
        <v>33971252.692000002</v>
      </c>
      <c r="J73" s="15">
        <v>35678203.027999997</v>
      </c>
      <c r="K73" s="14">
        <v>15301467.307999996</v>
      </c>
      <c r="L73" s="160">
        <v>18917922.845000003</v>
      </c>
      <c r="N73" s="134">
        <f>C73/C94</f>
        <v>6.4535395005953414E-2</v>
      </c>
      <c r="O73" s="21">
        <f>D73/D94</f>
        <v>5.3654909283826414E-2</v>
      </c>
      <c r="P73" s="21">
        <f>E73/E94</f>
        <v>4.9541932879414698E-2</v>
      </c>
      <c r="Q73" s="21">
        <f>F73/F94</f>
        <v>4.7659836758630621E-2</v>
      </c>
      <c r="R73" s="21">
        <f>G73/G94</f>
        <v>4.5566779429327103E-2</v>
      </c>
      <c r="S73" s="21">
        <f t="shared" ref="S73:T73" si="111">H73/H94</f>
        <v>4.1745394965099096E-2</v>
      </c>
      <c r="T73" s="21">
        <f t="shared" si="111"/>
        <v>4.7799269706003171E-2</v>
      </c>
      <c r="U73" s="191">
        <f>J73/J94</f>
        <v>4.7413592802554146E-2</v>
      </c>
      <c r="V73" s="192">
        <f t="shared" ref="V73" si="112">K73/K94</f>
        <v>4.6877140451791026E-2</v>
      </c>
      <c r="W73" s="193">
        <f t="shared" ref="W73" si="113">L73/L94</f>
        <v>4.536079950643683E-2</v>
      </c>
      <c r="Y73" s="102">
        <f t="shared" si="67"/>
        <v>0.23634697667910784</v>
      </c>
      <c r="Z73" s="101">
        <f t="shared" si="68"/>
        <v>-0.15163409453541957</v>
      </c>
    </row>
    <row r="74" spans="1:26" ht="19.5" customHeight="1" x14ac:dyDescent="0.25">
      <c r="A74" s="24"/>
      <c r="B74" t="s">
        <v>36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35">
        <v>17027672.255000006</v>
      </c>
      <c r="J74" s="12">
        <v>19216143.536000002</v>
      </c>
      <c r="K74" s="11">
        <v>8144177.5999999987</v>
      </c>
      <c r="L74" s="161">
        <v>11213357.523000002</v>
      </c>
      <c r="N74" s="77">
        <f>C74/C73</f>
        <v>0.66854377711600821</v>
      </c>
      <c r="O74" s="18">
        <f>D74/D73</f>
        <v>0.56659061328703353</v>
      </c>
      <c r="P74" s="18">
        <f>E74/E73</f>
        <v>0.53871894790591246</v>
      </c>
      <c r="Q74" s="18">
        <f>F74/F73</f>
        <v>0.54709446119847893</v>
      </c>
      <c r="R74" s="18">
        <f>G74/G73</f>
        <v>0.38325856226303656</v>
      </c>
      <c r="S74" s="18">
        <f t="shared" ref="S74:T74" si="114">H74/H73</f>
        <v>0.33413214767062355</v>
      </c>
      <c r="T74" s="18">
        <f t="shared" si="114"/>
        <v>0.5012376908611883</v>
      </c>
      <c r="U74" s="194">
        <f>J74/J73</f>
        <v>0.53859617091475465</v>
      </c>
      <c r="V74" s="195">
        <f t="shared" ref="V74" si="115">K74/K73</f>
        <v>0.53224814562339495</v>
      </c>
      <c r="W74" s="196">
        <f t="shared" ref="W74" si="116">L74/L73</f>
        <v>0.59273724789313675</v>
      </c>
      <c r="Y74" s="103">
        <f t="shared" si="67"/>
        <v>0.37685572119645372</v>
      </c>
      <c r="Z74" s="108">
        <f t="shared" si="68"/>
        <v>6.0489102269741801</v>
      </c>
    </row>
    <row r="75" spans="1:26" ht="19.5" customHeight="1" thickBot="1" x14ac:dyDescent="0.3">
      <c r="A75" s="203"/>
      <c r="B75" t="s">
        <v>35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35">
        <v>16943580.436999999</v>
      </c>
      <c r="J75" s="12">
        <v>16462059.491999991</v>
      </c>
      <c r="K75" s="11">
        <v>7157289.7079999978</v>
      </c>
      <c r="L75" s="161">
        <v>7704565.3219999997</v>
      </c>
      <c r="N75" s="77">
        <f>C75/C73</f>
        <v>0.33145622288399185</v>
      </c>
      <c r="O75" s="18">
        <f>D75/D73</f>
        <v>0.43340938671296647</v>
      </c>
      <c r="P75" s="18">
        <f>E75/E73</f>
        <v>0.46128105209408754</v>
      </c>
      <c r="Q75" s="18">
        <f>F75/F73</f>
        <v>0.45290553880152112</v>
      </c>
      <c r="R75" s="18">
        <f>G75/G73</f>
        <v>0.61674143773696344</v>
      </c>
      <c r="S75" s="18">
        <f t="shared" ref="S75:T75" si="117">H75/H73</f>
        <v>0.66586785232937651</v>
      </c>
      <c r="T75" s="18">
        <f t="shared" si="117"/>
        <v>0.49876230913881187</v>
      </c>
      <c r="U75" s="194">
        <f>J75/J73</f>
        <v>0.4614038290852453</v>
      </c>
      <c r="V75" s="195">
        <f t="shared" ref="V75" si="118">K75/K73</f>
        <v>0.4677518543766051</v>
      </c>
      <c r="W75" s="196">
        <f t="shared" ref="W75" si="119">L75/L73</f>
        <v>0.40726275210686319</v>
      </c>
      <c r="Y75" s="103">
        <f t="shared" si="67"/>
        <v>7.6464085754177222E-2</v>
      </c>
      <c r="Z75" s="106">
        <f t="shared" si="68"/>
        <v>-6.0489102269741917</v>
      </c>
    </row>
    <row r="76" spans="1:26" ht="19.5" customHeight="1" thickBot="1" x14ac:dyDescent="0.3">
      <c r="A76" s="5" t="s">
        <v>84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36">
        <v>6241251.4000000004</v>
      </c>
      <c r="J76" s="15">
        <v>7585759.3529999983</v>
      </c>
      <c r="K76" s="14">
        <v>3314890.2310000011</v>
      </c>
      <c r="L76" s="160">
        <v>5276612.3320000023</v>
      </c>
      <c r="N76" s="134">
        <f>C76/C94</f>
        <v>3.7473280999106551E-3</v>
      </c>
      <c r="O76" s="21">
        <f>D76/D94</f>
        <v>3.9309924735187246E-3</v>
      </c>
      <c r="P76" s="21">
        <f>E76/E94</f>
        <v>6.0403100336657266E-3</v>
      </c>
      <c r="Q76" s="21">
        <f>F76/F94</f>
        <v>8.1524596155677417E-3</v>
      </c>
      <c r="R76" s="21">
        <f>G76/G94</f>
        <v>9.5749700729583932E-3</v>
      </c>
      <c r="S76" s="21">
        <f t="shared" ref="S76:T76" si="120">H76/H94</f>
        <v>8.9312360107388494E-3</v>
      </c>
      <c r="T76" s="21">
        <f t="shared" si="120"/>
        <v>8.7817562006426656E-3</v>
      </c>
      <c r="U76" s="191">
        <f>J76/J94</f>
        <v>1.008089182011335E-2</v>
      </c>
      <c r="V76" s="192">
        <f t="shared" ref="V76" si="121">K76/K94</f>
        <v>1.0155403518694829E-2</v>
      </c>
      <c r="W76" s="193">
        <f t="shared" ref="W76" si="122">L76/L94</f>
        <v>1.2652094842870377E-2</v>
      </c>
      <c r="Y76" s="102">
        <f t="shared" si="67"/>
        <v>0.59179096871880721</v>
      </c>
      <c r="Z76" s="101">
        <f t="shared" si="68"/>
        <v>0.24966913241755481</v>
      </c>
    </row>
    <row r="77" spans="1:26" ht="19.5" customHeight="1" x14ac:dyDescent="0.25">
      <c r="A77" s="24"/>
      <c r="B77" t="s">
        <v>36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35">
        <v>3666517.8790000007</v>
      </c>
      <c r="J77" s="12">
        <v>4640017.2359999996</v>
      </c>
      <c r="K77" s="11">
        <v>1907675.993</v>
      </c>
      <c r="L77" s="161">
        <v>4020714.5450000013</v>
      </c>
      <c r="N77" s="77">
        <f>C77/C76</f>
        <v>0.52570440913573291</v>
      </c>
      <c r="O77" s="18">
        <f>D77/D76</f>
        <v>0.57904287275554966</v>
      </c>
      <c r="P77" s="18">
        <f>E77/E76</f>
        <v>0.73861719619585675</v>
      </c>
      <c r="Q77" s="18">
        <f>F77/F76</f>
        <v>0.78997028623767207</v>
      </c>
      <c r="R77" s="18">
        <f>G77/G76</f>
        <v>0.69836866780423079</v>
      </c>
      <c r="S77" s="18">
        <f t="shared" ref="S77:T77" si="123">H77/H76</f>
        <v>0.55935780494929777</v>
      </c>
      <c r="T77" s="18">
        <f t="shared" si="123"/>
        <v>0.58746518030021999</v>
      </c>
      <c r="U77" s="194">
        <f>J77/J76</f>
        <v>0.61167472102380582</v>
      </c>
      <c r="V77" s="195">
        <f t="shared" ref="V77" si="124">K77/K76</f>
        <v>0.57548692718688077</v>
      </c>
      <c r="W77" s="196">
        <f t="shared" ref="W77" si="125">L77/L76</f>
        <v>0.76198786115409467</v>
      </c>
      <c r="Y77" s="103">
        <f t="shared" si="67"/>
        <v>1.1076506491424936</v>
      </c>
      <c r="Z77" s="108">
        <f t="shared" si="68"/>
        <v>18.650093396721388</v>
      </c>
    </row>
    <row r="78" spans="1:26" ht="19.5" customHeight="1" thickBot="1" x14ac:dyDescent="0.3">
      <c r="A78" s="203"/>
      <c r="B78" t="s">
        <v>35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35">
        <v>2574733.5210000002</v>
      </c>
      <c r="J78" s="12">
        <v>2945742.1169999987</v>
      </c>
      <c r="K78" s="11">
        <v>1407214.2380000011</v>
      </c>
      <c r="L78" s="161">
        <v>1255897.7870000005</v>
      </c>
      <c r="N78" s="77">
        <f>C78/C76</f>
        <v>0.47429559086426709</v>
      </c>
      <c r="O78" s="18">
        <f>D78/D76</f>
        <v>0.42095712724445034</v>
      </c>
      <c r="P78" s="18">
        <f>E78/E76</f>
        <v>0.2613828038041433</v>
      </c>
      <c r="Q78" s="18">
        <f>F78/F76</f>
        <v>0.21002971376232796</v>
      </c>
      <c r="R78" s="18">
        <f>G78/G76</f>
        <v>0.30163133219576915</v>
      </c>
      <c r="S78" s="18">
        <f t="shared" ref="S78:T78" si="126">H78/H76</f>
        <v>0.44064219505070218</v>
      </c>
      <c r="T78" s="18">
        <f t="shared" si="126"/>
        <v>0.41253481969978006</v>
      </c>
      <c r="U78" s="194">
        <f>J78/J76</f>
        <v>0.38832527897619418</v>
      </c>
      <c r="V78" s="195">
        <f t="shared" ref="V78" si="127">K78/K76</f>
        <v>0.42451307281311923</v>
      </c>
      <c r="W78" s="196">
        <f t="shared" ref="W78" si="128">L78/L76</f>
        <v>0.23801213884590525</v>
      </c>
      <c r="Y78" s="103">
        <f t="shared" si="67"/>
        <v>-0.10752907902286338</v>
      </c>
      <c r="Z78" s="106">
        <f t="shared" si="68"/>
        <v>-18.650093396721399</v>
      </c>
    </row>
    <row r="79" spans="1:26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36">
        <v>30214674.075000003</v>
      </c>
      <c r="J79" s="15">
        <v>27911433.346000001</v>
      </c>
      <c r="K79" s="14">
        <v>13550569.778999995</v>
      </c>
      <c r="L79" s="160">
        <v>13379975.804999998</v>
      </c>
      <c r="N79" s="134">
        <f>C79/C94</f>
        <v>3.2035167505552464E-2</v>
      </c>
      <c r="O79" s="21">
        <f>D79/D94</f>
        <v>3.6030767966294307E-2</v>
      </c>
      <c r="P79" s="21">
        <f>E79/E94</f>
        <v>4.0346893827591594E-2</v>
      </c>
      <c r="Q79" s="21">
        <f>F79/F94</f>
        <v>3.432966521792135E-2</v>
      </c>
      <c r="R79" s="21">
        <f>G79/G94</f>
        <v>3.3606222011077651E-2</v>
      </c>
      <c r="S79" s="21">
        <f t="shared" ref="S79:T79" si="129">H79/H94</f>
        <v>4.0181363292242887E-2</v>
      </c>
      <c r="T79" s="21">
        <f t="shared" si="129"/>
        <v>4.2513573705511766E-2</v>
      </c>
      <c r="U79" s="191">
        <f>J79/J94</f>
        <v>3.7092152151393255E-2</v>
      </c>
      <c r="V79" s="192">
        <f t="shared" ref="V79" si="130">K79/K94</f>
        <v>4.1513140533906361E-2</v>
      </c>
      <c r="W79" s="193">
        <f t="shared" ref="W79" si="131">L79/L94</f>
        <v>3.2082084532445959E-2</v>
      </c>
      <c r="Y79" s="102">
        <f t="shared" si="67"/>
        <v>-1.2589431793811041E-2</v>
      </c>
      <c r="Z79" s="101">
        <f t="shared" si="68"/>
        <v>-0.94310560014604017</v>
      </c>
    </row>
    <row r="80" spans="1:26" ht="19.5" customHeight="1" x14ac:dyDescent="0.25">
      <c r="A80" s="24"/>
      <c r="B80" t="s">
        <v>36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35">
        <v>13821841.998999991</v>
      </c>
      <c r="J80" s="12">
        <v>11881655.843999999</v>
      </c>
      <c r="K80" s="11">
        <v>6369831.5749999974</v>
      </c>
      <c r="L80" s="161">
        <v>6378436.5529999994</v>
      </c>
      <c r="N80" s="77">
        <f>C80/C79</f>
        <v>0.46953149853970777</v>
      </c>
      <c r="O80" s="18">
        <f>D80/D79</f>
        <v>0.43004774500843052</v>
      </c>
      <c r="P80" s="18">
        <f>E80/E79</f>
        <v>0.40744916348498389</v>
      </c>
      <c r="Q80" s="18">
        <f>F80/F79</f>
        <v>0.36160448166360487</v>
      </c>
      <c r="R80" s="18">
        <f>G80/G79</f>
        <v>0.18760122130912313</v>
      </c>
      <c r="S80" s="18">
        <f t="shared" ref="S80:T80" si="132">H80/H79</f>
        <v>0.31781961814950699</v>
      </c>
      <c r="T80" s="18">
        <f t="shared" si="132"/>
        <v>0.4574546117787302</v>
      </c>
      <c r="U80" s="194">
        <f>J80/J79</f>
        <v>0.42569135367255384</v>
      </c>
      <c r="V80" s="195">
        <f t="shared" ref="V80" si="133">K80/K79</f>
        <v>0.47007850436456539</v>
      </c>
      <c r="W80" s="196">
        <f t="shared" ref="W80" si="134">L80/L79</f>
        <v>0.47671510367129549</v>
      </c>
      <c r="Y80" s="103">
        <f t="shared" si="67"/>
        <v>1.3508956867516525E-3</v>
      </c>
      <c r="Z80" s="108">
        <f t="shared" si="68"/>
        <v>0.66365993067301066</v>
      </c>
    </row>
    <row r="81" spans="1:26" ht="19.5" customHeight="1" thickBot="1" x14ac:dyDescent="0.3">
      <c r="A81" s="203"/>
      <c r="B81" t="s">
        <v>35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35">
        <v>16392832.076000014</v>
      </c>
      <c r="J81" s="12">
        <v>16029777.502000002</v>
      </c>
      <c r="K81" s="11">
        <v>7180738.203999999</v>
      </c>
      <c r="L81" s="161">
        <v>7001539.2519999985</v>
      </c>
      <c r="N81" s="77">
        <f>C81/C79</f>
        <v>0.53046850146029223</v>
      </c>
      <c r="O81" s="18">
        <f>D81/D79</f>
        <v>0.56995225499156943</v>
      </c>
      <c r="P81" s="18">
        <f>E81/E79</f>
        <v>0.59255083651501617</v>
      </c>
      <c r="Q81" s="18">
        <f>F81/F79</f>
        <v>0.63839551833639507</v>
      </c>
      <c r="R81" s="18">
        <f>G81/G79</f>
        <v>0.81239877869087684</v>
      </c>
      <c r="S81" s="18">
        <f t="shared" ref="S81:T81" si="135">H81/H79</f>
        <v>0.68218038185049301</v>
      </c>
      <c r="T81" s="18">
        <f t="shared" si="135"/>
        <v>0.54254538822126985</v>
      </c>
      <c r="U81" s="194">
        <f>J81/J79</f>
        <v>0.57430864632744616</v>
      </c>
      <c r="V81" s="195">
        <f t="shared" ref="V81" si="136">K81/K79</f>
        <v>0.52992149563543467</v>
      </c>
      <c r="W81" s="196">
        <f t="shared" ref="W81" si="137">L81/L79</f>
        <v>0.52328489632870445</v>
      </c>
      <c r="Y81" s="103">
        <f t="shared" si="67"/>
        <v>-2.4955505535653497E-2</v>
      </c>
      <c r="Z81" s="106">
        <f t="shared" si="68"/>
        <v>-0.66365993067302176</v>
      </c>
    </row>
    <row r="82" spans="1:26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36">
        <v>34684005.423</v>
      </c>
      <c r="J82" s="15">
        <v>33990278.416999988</v>
      </c>
      <c r="K82" s="14">
        <v>15368071.390999993</v>
      </c>
      <c r="L82" s="160">
        <v>18207734.448999997</v>
      </c>
      <c r="N82" s="134">
        <f>C82/C94</f>
        <v>3.487747474848038E-2</v>
      </c>
      <c r="O82" s="21">
        <f>D82/D94</f>
        <v>3.3947096822842374E-2</v>
      </c>
      <c r="P82" s="21">
        <f>E82/E94</f>
        <v>3.1110960000721385E-2</v>
      </c>
      <c r="Q82" s="21">
        <f>F82/F94</f>
        <v>4.8317321966914149E-2</v>
      </c>
      <c r="R82" s="21">
        <f>G82/G94</f>
        <v>5.1099576116423295E-2</v>
      </c>
      <c r="S82" s="21">
        <f t="shared" ref="S82:T82" si="138">H82/H94</f>
        <v>4.7661716899565651E-2</v>
      </c>
      <c r="T82" s="21">
        <f t="shared" si="138"/>
        <v>4.8802148826524457E-2</v>
      </c>
      <c r="U82" s="191">
        <f>J82/J94</f>
        <v>4.5170470576791917E-2</v>
      </c>
      <c r="V82" s="192">
        <f t="shared" ref="V82" si="139">K82/K94</f>
        <v>4.7081186827906941E-2</v>
      </c>
      <c r="W82" s="193">
        <f t="shared" ref="W82" si="140">L82/L94</f>
        <v>4.3657932140569095E-2</v>
      </c>
      <c r="Y82" s="102">
        <f t="shared" si="67"/>
        <v>0.18477680027325982</v>
      </c>
      <c r="Z82" s="101">
        <f t="shared" si="68"/>
        <v>-0.34232546873378467</v>
      </c>
    </row>
    <row r="83" spans="1:26" ht="19.5" customHeight="1" x14ac:dyDescent="0.25">
      <c r="A83" s="24"/>
      <c r="B83" t="s">
        <v>36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35">
        <v>17287490.878000006</v>
      </c>
      <c r="J83" s="12">
        <v>17651865.946999997</v>
      </c>
      <c r="K83" s="11">
        <v>7646045.685999996</v>
      </c>
      <c r="L83" s="161">
        <v>11079903.309</v>
      </c>
      <c r="N83" s="77">
        <f>C83/C82</f>
        <v>0.51681966878337737</v>
      </c>
      <c r="O83" s="18">
        <f>D83/D82</f>
        <v>0.51624957768638113</v>
      </c>
      <c r="P83" s="18">
        <f>E83/E82</f>
        <v>0.47100718442509826</v>
      </c>
      <c r="Q83" s="18">
        <f>F83/F82</f>
        <v>0.52844610940324754</v>
      </c>
      <c r="R83" s="18">
        <f>G83/G82</f>
        <v>0.39201231375124024</v>
      </c>
      <c r="S83" s="18">
        <f t="shared" ref="S83:T83" si="141">H83/H82</f>
        <v>0.36767433091500573</v>
      </c>
      <c r="T83" s="18">
        <f t="shared" si="141"/>
        <v>0.4984283293456111</v>
      </c>
      <c r="U83" s="194">
        <f>J83/J82</f>
        <v>0.51932101674611597</v>
      </c>
      <c r="V83" s="195">
        <f t="shared" ref="V83" si="142">K83/K82</f>
        <v>0.49752799108401796</v>
      </c>
      <c r="W83" s="196">
        <f t="shared" ref="W83" si="143">L83/L82</f>
        <v>0.60852729042346776</v>
      </c>
      <c r="Y83" s="103">
        <f t="shared" si="67"/>
        <v>0.44910242025985275</v>
      </c>
      <c r="Z83" s="108">
        <f t="shared" si="68"/>
        <v>11.09992993394498</v>
      </c>
    </row>
    <row r="84" spans="1:26" ht="19.5" customHeight="1" thickBot="1" x14ac:dyDescent="0.3">
      <c r="A84" s="203"/>
      <c r="B84" t="s">
        <v>35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35">
        <v>17396514.544999994</v>
      </c>
      <c r="J84" s="12">
        <v>16338412.469999993</v>
      </c>
      <c r="K84" s="11">
        <v>7722025.7049999973</v>
      </c>
      <c r="L84" s="161">
        <v>7127831.1399999969</v>
      </c>
      <c r="N84" s="77">
        <f>C84/C82</f>
        <v>0.48318033121662263</v>
      </c>
      <c r="O84" s="18">
        <f>D84/D82</f>
        <v>0.48375042231361881</v>
      </c>
      <c r="P84" s="18">
        <f>E84/E82</f>
        <v>0.52899281557490174</v>
      </c>
      <c r="Q84" s="18">
        <f>F84/F82</f>
        <v>0.47155389059675246</v>
      </c>
      <c r="R84" s="18">
        <f>G84/G82</f>
        <v>0.60798768624875976</v>
      </c>
      <c r="S84" s="18">
        <f t="shared" ref="S84:T84" si="144">H84/H82</f>
        <v>0.63232566908499432</v>
      </c>
      <c r="T84" s="18">
        <f t="shared" si="144"/>
        <v>0.5015716706543889</v>
      </c>
      <c r="U84" s="194">
        <f>J84/J82</f>
        <v>0.48067898325388403</v>
      </c>
      <c r="V84" s="195">
        <f t="shared" ref="V84" si="145">K84/K82</f>
        <v>0.50247200891598209</v>
      </c>
      <c r="W84" s="196">
        <f t="shared" ref="W84" si="146">L84/L82</f>
        <v>0.39147270957653224</v>
      </c>
      <c r="Y84" s="103">
        <f t="shared" si="67"/>
        <v>-7.6948016971150529E-2</v>
      </c>
      <c r="Z84" s="106">
        <f t="shared" si="68"/>
        <v>-11.099929933944985</v>
      </c>
    </row>
    <row r="85" spans="1:26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36">
        <v>87095660.135000005</v>
      </c>
      <c r="J85" s="15">
        <v>90146205.217000052</v>
      </c>
      <c r="K85" s="14">
        <v>40734560.344000004</v>
      </c>
      <c r="L85" s="160">
        <v>45026915.88699998</v>
      </c>
      <c r="N85" s="134">
        <f>C85/C94</f>
        <v>9.4140276056629085E-2</v>
      </c>
      <c r="O85" s="21">
        <f>D85/D94</f>
        <v>9.2729131568643222E-2</v>
      </c>
      <c r="P85" s="21">
        <f>E85/E94</f>
        <v>0.10346594175346538</v>
      </c>
      <c r="Q85" s="21">
        <f>F85/F94</f>
        <v>0.11194953379871024</v>
      </c>
      <c r="R85" s="21">
        <f>G85/G94</f>
        <v>0.13153830796022056</v>
      </c>
      <c r="S85" s="21">
        <f t="shared" ref="S85:T85" si="147">H85/H94</f>
        <v>0.13451396630176549</v>
      </c>
      <c r="T85" s="21">
        <f t="shared" si="147"/>
        <v>0.12254799629439739</v>
      </c>
      <c r="U85" s="191">
        <f>J85/J94</f>
        <v>0.11979738619402991</v>
      </c>
      <c r="V85" s="192">
        <f t="shared" ref="V85" si="148">K85/K94</f>
        <v>0.12479324159254319</v>
      </c>
      <c r="W85" s="193">
        <f t="shared" ref="W85" si="149">L85/L94</f>
        <v>0.10796412062137264</v>
      </c>
      <c r="Y85" s="102">
        <f t="shared" si="67"/>
        <v>0.10537380314777886</v>
      </c>
      <c r="Z85" s="101">
        <f t="shared" si="68"/>
        <v>-1.682912097117055</v>
      </c>
    </row>
    <row r="86" spans="1:26" ht="19.5" customHeight="1" x14ac:dyDescent="0.25">
      <c r="A86" s="24"/>
      <c r="B86" t="s">
        <v>36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35">
        <v>20662110.976000004</v>
      </c>
      <c r="J86" s="12">
        <v>22607036.658000004</v>
      </c>
      <c r="K86" s="11">
        <v>8852853.0809999984</v>
      </c>
      <c r="L86" s="161">
        <v>15416348.031000003</v>
      </c>
      <c r="N86" s="77">
        <f>C86/C85</f>
        <v>0.31785788792567005</v>
      </c>
      <c r="O86" s="18">
        <f>D86/D85</f>
        <v>0.29590446756084721</v>
      </c>
      <c r="P86" s="18">
        <f>E86/E85</f>
        <v>0.26288008359946441</v>
      </c>
      <c r="Q86" s="18">
        <f>F86/F85</f>
        <v>0.30879967973474248</v>
      </c>
      <c r="R86" s="18">
        <f>G86/G85</f>
        <v>0.17746462994382131</v>
      </c>
      <c r="S86" s="18">
        <f t="shared" ref="S86:T86" si="150">H86/H85</f>
        <v>0.15808070935840959</v>
      </c>
      <c r="T86" s="18">
        <f t="shared" si="150"/>
        <v>0.23723467901814305</v>
      </c>
      <c r="U86" s="194">
        <f>J86/J85</f>
        <v>0.25078190039814008</v>
      </c>
      <c r="V86" s="195">
        <f t="shared" ref="V86" si="151">K86/K85</f>
        <v>0.21733027204021313</v>
      </c>
      <c r="W86" s="343">
        <f t="shared" ref="W86" si="152">L86/L85</f>
        <v>0.34238072333643799</v>
      </c>
      <c r="Y86" s="103">
        <f t="shared" si="67"/>
        <v>0.74139883379365956</v>
      </c>
      <c r="Z86" s="108">
        <f t="shared" si="68"/>
        <v>12.505045129622486</v>
      </c>
    </row>
    <row r="87" spans="1:26" ht="19.5" customHeight="1" thickBot="1" x14ac:dyDescent="0.3">
      <c r="A87" s="203"/>
      <c r="B87" t="s">
        <v>35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35">
        <v>66433549.159000002</v>
      </c>
      <c r="J87" s="12">
        <v>67539168.559000045</v>
      </c>
      <c r="K87" s="11">
        <v>31881707.263000004</v>
      </c>
      <c r="L87" s="161">
        <v>29610567.855999976</v>
      </c>
      <c r="N87" s="77">
        <f>C87/C85</f>
        <v>0.68214211207432995</v>
      </c>
      <c r="O87" s="18">
        <f>D87/D85</f>
        <v>0.70409553243915279</v>
      </c>
      <c r="P87" s="18">
        <f>E87/E85</f>
        <v>0.73711991640053565</v>
      </c>
      <c r="Q87" s="18">
        <f>F87/F85</f>
        <v>0.69120032026525746</v>
      </c>
      <c r="R87" s="18">
        <f>G87/G85</f>
        <v>0.82253537005617872</v>
      </c>
      <c r="S87" s="18">
        <f t="shared" ref="S87:T87" si="153">H87/H85</f>
        <v>0.84191929064159043</v>
      </c>
      <c r="T87" s="18">
        <f t="shared" si="153"/>
        <v>0.76276532098185701</v>
      </c>
      <c r="U87" s="194">
        <f>J87/J85</f>
        <v>0.74921809960185992</v>
      </c>
      <c r="V87" s="195">
        <f t="shared" ref="V87" si="154">K87/K85</f>
        <v>0.78266972795978684</v>
      </c>
      <c r="W87" s="196">
        <f t="shared" ref="W87" si="155">L87/L85</f>
        <v>0.65761927666356201</v>
      </c>
      <c r="Y87" s="103">
        <f t="shared" si="67"/>
        <v>-7.1236442523759561E-2</v>
      </c>
      <c r="Z87" s="106">
        <f t="shared" si="68"/>
        <v>-12.505045129622482</v>
      </c>
    </row>
    <row r="88" spans="1:26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212648099</v>
      </c>
      <c r="I88" s="36">
        <v>252658985.71499985</v>
      </c>
      <c r="J88" s="15">
        <v>271841782.69300002</v>
      </c>
      <c r="K88" s="14">
        <v>119503379.58900005</v>
      </c>
      <c r="L88" s="160">
        <v>154556074.38099995</v>
      </c>
      <c r="N88" s="134">
        <f>C88/C94</f>
        <v>0.43345906417755325</v>
      </c>
      <c r="O88" s="21">
        <f>D88/D94</f>
        <v>0.41546163762951022</v>
      </c>
      <c r="P88" s="21">
        <f>E88/E94</f>
        <v>0.41163387721560685</v>
      </c>
      <c r="Q88" s="21">
        <f>F88/F94</f>
        <v>0.39726462950489433</v>
      </c>
      <c r="R88" s="21">
        <f>G88/G94</f>
        <v>0.37163790477716485</v>
      </c>
      <c r="S88" s="21">
        <f t="shared" ref="S88:T88" si="156">H88/H94</f>
        <v>0.36668816083759365</v>
      </c>
      <c r="T88" s="21">
        <f t="shared" si="156"/>
        <v>0.3555039642291587</v>
      </c>
      <c r="U88" s="191">
        <f>J88/J94</f>
        <v>0.36125685985953732</v>
      </c>
      <c r="V88" s="192">
        <f t="shared" ref="V88" si="157">K88/K94</f>
        <v>0.36610715800623878</v>
      </c>
      <c r="W88" s="193">
        <f t="shared" ref="W88" si="158">L88/L94</f>
        <v>0.37058968682449323</v>
      </c>
      <c r="Y88" s="102">
        <f t="shared" si="67"/>
        <v>0.29331969449361422</v>
      </c>
      <c r="Z88" s="101">
        <f t="shared" si="68"/>
        <v>0.44825288182544498</v>
      </c>
    </row>
    <row r="89" spans="1:26" ht="19.5" customHeight="1" x14ac:dyDescent="0.25">
      <c r="A89" s="24"/>
      <c r="B89" t="s">
        <v>36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66475834</v>
      </c>
      <c r="I89" s="35">
        <v>105452815.31699999</v>
      </c>
      <c r="J89" s="12">
        <v>119996905.81900007</v>
      </c>
      <c r="K89" s="11">
        <v>53285405.650000036</v>
      </c>
      <c r="L89" s="189">
        <v>84271846.41399999</v>
      </c>
      <c r="N89" s="77">
        <f>C89/C88</f>
        <v>0.45973679603547613</v>
      </c>
      <c r="O89" s="18">
        <f>D89/D88</f>
        <v>0.48709068195300548</v>
      </c>
      <c r="P89" s="18">
        <f>E89/E88</f>
        <v>0.52356454464189761</v>
      </c>
      <c r="Q89" s="18">
        <f>F89/F88</f>
        <v>0.52479910027071741</v>
      </c>
      <c r="R89" s="18">
        <f>G89/G88</f>
        <v>0.34678751452878248</v>
      </c>
      <c r="S89" s="18">
        <f t="shared" ref="S89:T89" si="159">H89/H88</f>
        <v>0.3126095850967377</v>
      </c>
      <c r="T89" s="18">
        <f t="shared" si="159"/>
        <v>0.41737211529832985</v>
      </c>
      <c r="U89" s="194">
        <f>J89/J88</f>
        <v>0.44142186175447712</v>
      </c>
      <c r="V89" s="195">
        <f t="shared" ref="V89" si="160">K89/K88</f>
        <v>0.44589036588974268</v>
      </c>
      <c r="W89" s="196">
        <f t="shared" ref="W89" si="161">L89/L88</f>
        <v>0.54525095019079872</v>
      </c>
      <c r="Y89" s="103">
        <f t="shared" si="67"/>
        <v>0.58151834233056898</v>
      </c>
      <c r="Z89" s="108">
        <f t="shared" si="68"/>
        <v>9.9360584301056036</v>
      </c>
    </row>
    <row r="90" spans="1:26" ht="19.5" customHeight="1" thickBot="1" x14ac:dyDescent="0.3">
      <c r="A90" s="203"/>
      <c r="B90" t="s">
        <v>35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146172265</v>
      </c>
      <c r="I90" s="35">
        <v>147206170.39799988</v>
      </c>
      <c r="J90" s="12">
        <v>151844876.87399995</v>
      </c>
      <c r="K90" s="11">
        <v>66217973.93900001</v>
      </c>
      <c r="L90" s="161">
        <v>70284227.966999963</v>
      </c>
      <c r="N90" s="77">
        <f>C90/C88</f>
        <v>0.54026320396452387</v>
      </c>
      <c r="O90" s="18">
        <f>D90/D88</f>
        <v>0.51290931804699458</v>
      </c>
      <c r="P90" s="18">
        <f>E90/E88</f>
        <v>0.47643545535810244</v>
      </c>
      <c r="Q90" s="18">
        <f>F90/F88</f>
        <v>0.47520089972928259</v>
      </c>
      <c r="R90" s="18">
        <f>G90/G88</f>
        <v>0.65321248547121757</v>
      </c>
      <c r="S90" s="18">
        <f t="shared" ref="S90:T90" si="162">H90/H88</f>
        <v>0.68739041490326236</v>
      </c>
      <c r="T90" s="18">
        <f t="shared" si="162"/>
        <v>0.58262788470167026</v>
      </c>
      <c r="U90" s="194">
        <f>J90/J88</f>
        <v>0.55857813824552283</v>
      </c>
      <c r="V90" s="195">
        <f t="shared" ref="V90" si="163">K90/K88</f>
        <v>0.55410963411025738</v>
      </c>
      <c r="W90" s="196">
        <f t="shared" ref="W90" si="164">L90/L88</f>
        <v>0.45474904980920128</v>
      </c>
      <c r="Y90" s="103">
        <f t="shared" si="67"/>
        <v>6.1407104236468862E-2</v>
      </c>
      <c r="Z90" s="106">
        <f t="shared" si="68"/>
        <v>-9.9360584301056107</v>
      </c>
    </row>
    <row r="91" spans="1:26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36">
        <v>3955922.4160000002</v>
      </c>
      <c r="J91" s="15">
        <v>4693940.9079999998</v>
      </c>
      <c r="K91" s="14">
        <v>1640883.2320000001</v>
      </c>
      <c r="L91" s="160">
        <v>3132442.5619999999</v>
      </c>
      <c r="N91" s="134">
        <f>C91/C94</f>
        <v>7.4591415592023761E-3</v>
      </c>
      <c r="O91" s="21">
        <f>D91/D94</f>
        <v>8.784283380272517E-3</v>
      </c>
      <c r="P91" s="21">
        <f>E91/E94</f>
        <v>1.2076861379981093E-2</v>
      </c>
      <c r="Q91" s="21">
        <f>F91/F94</f>
        <v>8.9100609420459595E-3</v>
      </c>
      <c r="R91" s="21">
        <f>G91/G94</f>
        <v>5.4438524452147669E-3</v>
      </c>
      <c r="S91" s="21">
        <f t="shared" ref="S91:T91" si="165">H91/H94</f>
        <v>4.8213552596224878E-3</v>
      </c>
      <c r="T91" s="21">
        <f t="shared" si="165"/>
        <v>5.5661828020530171E-3</v>
      </c>
      <c r="U91" s="191">
        <f>J91/J94</f>
        <v>6.2378871120976143E-3</v>
      </c>
      <c r="V91" s="192">
        <f t="shared" ref="V91" si="166">K91/K94</f>
        <v>5.0269632436646854E-3</v>
      </c>
      <c r="W91" s="193">
        <f t="shared" ref="W91" si="167">L91/L94</f>
        <v>7.5108721070752046E-3</v>
      </c>
      <c r="Y91" s="102">
        <f t="shared" si="67"/>
        <v>0.90899785000667233</v>
      </c>
      <c r="Z91" s="101">
        <f t="shared" si="68"/>
        <v>0.24839088634105191</v>
      </c>
    </row>
    <row r="92" spans="1:26" ht="19.5" customHeight="1" x14ac:dyDescent="0.25">
      <c r="A92" s="24"/>
      <c r="B92" t="s">
        <v>36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35">
        <v>2926664.9080000003</v>
      </c>
      <c r="J92" s="12">
        <v>3415442.2359999996</v>
      </c>
      <c r="K92" s="11">
        <v>1141317.611</v>
      </c>
      <c r="L92" s="161">
        <v>2568115.3360000001</v>
      </c>
      <c r="N92" s="77">
        <f>C92/C91</f>
        <v>0.86392824187087658</v>
      </c>
      <c r="O92" s="18">
        <f>D92/D91</f>
        <v>0.87208276764408577</v>
      </c>
      <c r="P92" s="18">
        <f>E92/E91</f>
        <v>0.91605796511588522</v>
      </c>
      <c r="Q92" s="18">
        <f>F92/F91</f>
        <v>0.88187247038347549</v>
      </c>
      <c r="R92" s="18">
        <f>G92/G91</f>
        <v>0.77778835748065189</v>
      </c>
      <c r="S92" s="18">
        <f t="shared" ref="S92:T92" si="168">H92/H91</f>
        <v>0.72125495980297416</v>
      </c>
      <c r="T92" s="18">
        <f t="shared" si="168"/>
        <v>0.73981858091121877</v>
      </c>
      <c r="U92" s="194">
        <f>J92/J91</f>
        <v>0.72762787238735294</v>
      </c>
      <c r="V92" s="195">
        <f t="shared" ref="V92" si="169">K92/K91</f>
        <v>0.69555077944754085</v>
      </c>
      <c r="W92" s="196">
        <f t="shared" ref="W92" si="170">L92/L91</f>
        <v>0.81984434995044619</v>
      </c>
      <c r="Y92" s="103">
        <f t="shared" si="67"/>
        <v>1.2501320502273403</v>
      </c>
      <c r="Z92" s="108">
        <f t="shared" si="68"/>
        <v>12.429357050290534</v>
      </c>
    </row>
    <row r="93" spans="1:26" ht="19.5" customHeight="1" thickBot="1" x14ac:dyDescent="0.3">
      <c r="A93" s="203"/>
      <c r="B93" t="s">
        <v>35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35">
        <v>1029257.5079999998</v>
      </c>
      <c r="J93" s="12">
        <v>1278498.6719999998</v>
      </c>
      <c r="K93" s="11">
        <v>499565.62099999998</v>
      </c>
      <c r="L93" s="161">
        <v>564327.22600000002</v>
      </c>
      <c r="N93" s="77">
        <f>C93/C91</f>
        <v>0.13607175812912345</v>
      </c>
      <c r="O93" s="18">
        <f>D93/D91</f>
        <v>0.12791723235591426</v>
      </c>
      <c r="P93" s="18">
        <f>E93/E91</f>
        <v>8.3942034884114794E-2</v>
      </c>
      <c r="Q93" s="18">
        <f>F93/F91</f>
        <v>0.11812752961652451</v>
      </c>
      <c r="R93" s="18">
        <f>G93/G91</f>
        <v>0.22221164251934805</v>
      </c>
      <c r="S93" s="18">
        <f t="shared" ref="S93:T93" si="171">H93/H91</f>
        <v>0.2787450401970259</v>
      </c>
      <c r="T93" s="18">
        <f t="shared" si="171"/>
        <v>0.26018141908878117</v>
      </c>
      <c r="U93" s="194">
        <f>J93/J91</f>
        <v>0.27237212761264695</v>
      </c>
      <c r="V93" s="195">
        <f t="shared" ref="V93" si="172">K93/K91</f>
        <v>0.30444922055245915</v>
      </c>
      <c r="W93" s="196">
        <f t="shared" ref="W93" si="173">L93/L91</f>
        <v>0.18015565004955389</v>
      </c>
      <c r="Y93" s="103">
        <f t="shared" si="67"/>
        <v>0.12963583216628119</v>
      </c>
      <c r="Z93" s="106">
        <f t="shared" si="68"/>
        <v>-12.429357050290527</v>
      </c>
    </row>
    <row r="94" spans="1:26" ht="19.5" customHeight="1" thickBot="1" x14ac:dyDescent="0.3">
      <c r="A94" s="479" t="s">
        <v>20</v>
      </c>
      <c r="B94" s="490"/>
      <c r="C94" s="215">
        <v>522010069</v>
      </c>
      <c r="D94" s="216">
        <v>577728402</v>
      </c>
      <c r="E94" s="211">
        <f t="shared" ref="E94:J94" si="174">E55+E58+E61+E64+E67+E70+E73+E76+E79+E82+E85+E88+E91</f>
        <v>623355917</v>
      </c>
      <c r="F94" s="211">
        <f t="shared" si="174"/>
        <v>683536290</v>
      </c>
      <c r="G94" s="211">
        <f t="shared" ref="G94" si="175">G55+G58+G61+G64+G67+G70+G73+G76+G79+G82+G85+G88+G91</f>
        <v>538247322</v>
      </c>
      <c r="H94" s="211">
        <f t="shared" si="174"/>
        <v>579915366</v>
      </c>
      <c r="I94" s="211">
        <f t="shared" ref="I94" si="176">I55+I58+I61+I64+I67+I70+I73+I76+I79+I82+I85+I88+I91</f>
        <v>710706521.26999986</v>
      </c>
      <c r="J94" s="211">
        <f t="shared" si="174"/>
        <v>752488915.50100017</v>
      </c>
      <c r="K94" s="205">
        <f t="shared" ref="K94:L94" si="177">K55+K58+K61+K64+K67+K70+K73+K76+K79+K82+K85+K88+K91</f>
        <v>326416397.42800003</v>
      </c>
      <c r="L94" s="220">
        <f t="shared" si="177"/>
        <v>417054440.19599992</v>
      </c>
      <c r="N94" s="208">
        <f t="shared" ref="N94" si="178">N55+N58+N61+N64+N67+N70+N73+N76+N79+N82+N85+N88+N91</f>
        <v>0.99999999999999989</v>
      </c>
      <c r="O94" s="209">
        <f t="shared" ref="O94:P94" si="179">O55+O58+O61+O64+O67+O70+O73+O76+O79+O82+O85+O88+O91</f>
        <v>1</v>
      </c>
      <c r="P94" s="209">
        <f t="shared" si="179"/>
        <v>1</v>
      </c>
      <c r="Q94" s="209">
        <f t="shared" ref="Q94:S94" si="180">Q55+Q58+Q61+Q64+Q67+Q70+Q73+Q76+Q79+Q82+Q85+Q88+Q91</f>
        <v>0.99999999999999989</v>
      </c>
      <c r="R94" s="209">
        <f t="shared" ref="R94" si="181">R55+R58+R61+R64+R67+R70+R73+R76+R79+R82+R85+R88+R91</f>
        <v>0.99999999999999989</v>
      </c>
      <c r="S94" s="209">
        <f t="shared" si="180"/>
        <v>0.99999999999999989</v>
      </c>
      <c r="T94" s="209">
        <f t="shared" ref="T94" si="182">T55+T58+T61+T64+T67+T70+T73+T76+T79+T82+T85+T88+T91</f>
        <v>1</v>
      </c>
      <c r="U94" s="210">
        <f t="shared" ref="U94:W94" si="183">U55+U58+U61+U64+U67+U70+U73+U76+U79+U82+U85+U88+U91</f>
        <v>1</v>
      </c>
      <c r="V94" s="221">
        <f t="shared" si="183"/>
        <v>1</v>
      </c>
      <c r="W94" s="222">
        <f t="shared" si="183"/>
        <v>1</v>
      </c>
      <c r="Y94" s="152">
        <f t="shared" si="67"/>
        <v>0.27767613233337202</v>
      </c>
      <c r="Z94" s="155">
        <f t="shared" si="68"/>
        <v>0</v>
      </c>
    </row>
    <row r="95" spans="1:26" ht="19.5" customHeight="1" x14ac:dyDescent="0.25">
      <c r="A95" s="24"/>
      <c r="B95" t="s">
        <v>36</v>
      </c>
      <c r="C95" s="76">
        <f t="shared" ref="C95" si="184">C56+C59+C62+C65+C68+C71+C74+C77+C80+C83+C86+C89+C92</f>
        <v>251533440</v>
      </c>
      <c r="D95" s="11">
        <f t="shared" ref="D95:E95" si="185">D56+D59+D62+D65+D68+D71+D74+D77+D80+D83+D86+D89+D92</f>
        <v>288451381</v>
      </c>
      <c r="E95" s="11">
        <f t="shared" si="185"/>
        <v>313935902</v>
      </c>
      <c r="F95" s="11">
        <f t="shared" ref="F95:G95" si="186">F56+F59+F62+F65+F68+F71+F74+F77+F80+F83+F86+F89+F92</f>
        <v>351270523</v>
      </c>
      <c r="G95" s="11">
        <f t="shared" si="186"/>
        <v>187039707</v>
      </c>
      <c r="H95" s="11">
        <f t="shared" ref="H95:I95" si="187">H56+H59+H62+H65+H68+H71+H74+H77+H80+H83+H86+H89+H92</f>
        <v>187635137</v>
      </c>
      <c r="I95" s="11">
        <f t="shared" si="187"/>
        <v>308244636.48199999</v>
      </c>
      <c r="J95" s="212">
        <f t="shared" ref="J95:L95" si="188">J56+J59+J62+J65+J68+J71+J74+J77+J80+J83+J86+J89+J92</f>
        <v>340760733.32200009</v>
      </c>
      <c r="K95" s="10">
        <f t="shared" si="188"/>
        <v>146921987.69300005</v>
      </c>
      <c r="L95" s="161">
        <f t="shared" si="188"/>
        <v>233428785.44399998</v>
      </c>
      <c r="N95" s="217">
        <f>C95/C94</f>
        <v>0.4818555329437525</v>
      </c>
      <c r="O95" s="195">
        <f>D95/D94</f>
        <v>0.49928544278146808</v>
      </c>
      <c r="P95" s="195">
        <f>E95/E94</f>
        <v>0.50362223801591022</v>
      </c>
      <c r="Q95" s="195">
        <f>F95/F94</f>
        <v>0.51390179005711611</v>
      </c>
      <c r="R95" s="195">
        <f>G95/G94</f>
        <v>0.3474977010661281</v>
      </c>
      <c r="S95" s="195">
        <f t="shared" ref="S95:T95" si="189">H95/H94</f>
        <v>0.32355607042148976</v>
      </c>
      <c r="T95" s="195">
        <f t="shared" si="189"/>
        <v>0.43371578458458637</v>
      </c>
      <c r="U95" s="204">
        <f t="shared" ref="U95" si="190">J95/J94</f>
        <v>0.4528448543260265</v>
      </c>
      <c r="V95" s="218">
        <f t="shared" ref="V95" si="191">K95/K94</f>
        <v>0.45010602669067096</v>
      </c>
      <c r="W95" s="196">
        <f t="shared" ref="W95" si="192">L95/L94</f>
        <v>0.5597081890179546</v>
      </c>
      <c r="Y95" s="103">
        <f t="shared" si="67"/>
        <v>0.58879408800103961</v>
      </c>
      <c r="Z95" s="108">
        <f t="shared" si="68"/>
        <v>10.960216232728365</v>
      </c>
    </row>
    <row r="96" spans="1:26" ht="19.5" customHeight="1" thickBot="1" x14ac:dyDescent="0.3">
      <c r="A96" s="31"/>
      <c r="B96" s="25" t="s">
        <v>35</v>
      </c>
      <c r="C96" s="214">
        <f t="shared" ref="C96" si="193">C57+C60+C63+C66+C69+C72+C75+C78+C81+C84+C87+C90+C93</f>
        <v>270476629</v>
      </c>
      <c r="D96" s="33">
        <f t="shared" ref="D96:E96" si="194">D57+D60+D63+D66+D69+D72+D75+D78+D81+D84+D87+D90+D93</f>
        <v>289277021</v>
      </c>
      <c r="E96" s="33">
        <f t="shared" si="194"/>
        <v>309420015</v>
      </c>
      <c r="F96" s="33">
        <f t="shared" ref="F96:G96" si="195">F57+F60+F63+F66+F69+F72+F75+F78+F81+F84+F87+F90+F93</f>
        <v>332265767</v>
      </c>
      <c r="G96" s="33">
        <f t="shared" si="195"/>
        <v>351207615</v>
      </c>
      <c r="H96" s="33">
        <f t="shared" ref="H96:I96" si="196">H57+H60+H63+H66+H69+H72+H75+H78+H81+H84+H87+H90+H93</f>
        <v>392280229</v>
      </c>
      <c r="I96" s="33">
        <f t="shared" si="196"/>
        <v>402461884.78799987</v>
      </c>
      <c r="J96" s="213">
        <f t="shared" ref="J96:L96" si="197">J57+J60+J63+J66+J69+J72+J75+J78+J81+J84+J87+J90+J93</f>
        <v>411728182.17900008</v>
      </c>
      <c r="K96" s="32">
        <f t="shared" si="197"/>
        <v>179494409.73499998</v>
      </c>
      <c r="L96" s="162">
        <f t="shared" si="197"/>
        <v>183625654.75199997</v>
      </c>
      <c r="M96" s="219"/>
      <c r="N96" s="206">
        <f>C96/C94</f>
        <v>0.5181444670562475</v>
      </c>
      <c r="O96" s="207">
        <f>D96/D94</f>
        <v>0.50071455721853186</v>
      </c>
      <c r="P96" s="207">
        <f>E96/E94</f>
        <v>0.49637776198408973</v>
      </c>
      <c r="Q96" s="207">
        <f>F96/F94</f>
        <v>0.48609820994288394</v>
      </c>
      <c r="R96" s="207">
        <f>G96/G94</f>
        <v>0.6525022989338719</v>
      </c>
      <c r="S96" s="207">
        <f t="shared" ref="S96:T96" si="198">H96/H94</f>
        <v>0.67644392957851029</v>
      </c>
      <c r="T96" s="207">
        <f t="shared" si="198"/>
        <v>0.56628421541541363</v>
      </c>
      <c r="U96" s="197">
        <f t="shared" ref="U96" si="199">J96/J94</f>
        <v>0.5471551456739735</v>
      </c>
      <c r="V96" s="199">
        <f t="shared" ref="V96" si="200">K96/K94</f>
        <v>0.54989397330932899</v>
      </c>
      <c r="W96" s="198">
        <f t="shared" ref="W96" si="201">L96/L94</f>
        <v>0.44029181098204545</v>
      </c>
      <c r="X96" s="219"/>
      <c r="Y96" s="105">
        <f t="shared" si="67"/>
        <v>2.3016009373769537E-2</v>
      </c>
      <c r="Z96" s="106">
        <f t="shared" si="68"/>
        <v>-10.960216232728353</v>
      </c>
    </row>
    <row r="99" spans="1:14" x14ac:dyDescent="0.25">
      <c r="A99" s="1" t="s">
        <v>26</v>
      </c>
      <c r="N99" s="1" t="str">
        <f>Y3</f>
        <v>VARIAÇÃO (JAN-JUN)</v>
      </c>
    </row>
    <row r="100" spans="1:14" ht="15.75" thickBot="1" x14ac:dyDescent="0.3"/>
    <row r="101" spans="1:14" ht="24" customHeight="1" x14ac:dyDescent="0.25">
      <c r="A101" s="479" t="s">
        <v>25</v>
      </c>
      <c r="B101" s="490"/>
      <c r="C101" s="481">
        <v>2016</v>
      </c>
      <c r="D101" s="460">
        <v>2017</v>
      </c>
      <c r="E101" s="460">
        <v>2018</v>
      </c>
      <c r="F101" s="460">
        <v>2019</v>
      </c>
      <c r="G101" s="460">
        <v>2020</v>
      </c>
      <c r="H101" s="460">
        <v>2021</v>
      </c>
      <c r="I101" s="460">
        <v>2022</v>
      </c>
      <c r="J101" s="471">
        <v>2023</v>
      </c>
      <c r="K101" s="466" t="str">
        <f>K5</f>
        <v>janeiro - junho</v>
      </c>
      <c r="L101" s="467"/>
      <c r="N101" s="473" t="s">
        <v>90</v>
      </c>
    </row>
    <row r="102" spans="1:14" ht="20.25" customHeight="1" thickBot="1" x14ac:dyDescent="0.3">
      <c r="A102" s="491"/>
      <c r="B102" s="492"/>
      <c r="C102" s="493"/>
      <c r="D102" s="468"/>
      <c r="E102" s="468"/>
      <c r="F102" s="468"/>
      <c r="G102" s="468"/>
      <c r="H102" s="468"/>
      <c r="I102" s="468"/>
      <c r="J102" s="497"/>
      <c r="K102" s="166">
        <v>2023</v>
      </c>
      <c r="L102" s="168">
        <v>2024</v>
      </c>
      <c r="N102" s="474"/>
    </row>
    <row r="103" spans="1:14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51">
        <f t="shared" ref="D103:L103" si="202">D55/D7</f>
        <v>4.6757027816022907</v>
      </c>
      <c r="E103" s="151">
        <f t="shared" si="202"/>
        <v>4.7856998097440906</v>
      </c>
      <c r="F103" s="151">
        <f t="shared" ref="F103:G122" si="203">F55/F7</f>
        <v>4.8555469169707486</v>
      </c>
      <c r="G103" s="151">
        <f t="shared" si="203"/>
        <v>4.2096385053430767</v>
      </c>
      <c r="H103" s="151">
        <f t="shared" ref="H103:I103" si="204">H55/H7</f>
        <v>4.2433703704684378</v>
      </c>
      <c r="I103" s="151">
        <f t="shared" si="204"/>
        <v>4.9493575676530694</v>
      </c>
      <c r="J103" s="135">
        <f t="shared" si="202"/>
        <v>5.4717055940772052</v>
      </c>
      <c r="K103" s="151">
        <f t="shared" si="202"/>
        <v>5.2854874297161087</v>
      </c>
      <c r="L103" s="163">
        <f t="shared" si="202"/>
        <v>6.6989854383000047</v>
      </c>
      <c r="N103" s="23">
        <f>(L103-K103)/K103</f>
        <v>0.2674300199139471</v>
      </c>
    </row>
    <row r="104" spans="1:14" ht="20.100000000000001" customHeight="1" x14ac:dyDescent="0.25">
      <c r="A104" s="24"/>
      <c r="B104" t="s">
        <v>36</v>
      </c>
      <c r="C104" s="40">
        <f t="shared" ref="C104:L104" si="205">C56/C8</f>
        <v>8.3407750570927028</v>
      </c>
      <c r="D104" s="28">
        <f t="shared" si="205"/>
        <v>8.3926113663102786</v>
      </c>
      <c r="E104" s="28">
        <f t="shared" si="205"/>
        <v>8.7688624445989944</v>
      </c>
      <c r="F104" s="28">
        <f t="shared" si="203"/>
        <v>8.861632720002369</v>
      </c>
      <c r="G104" s="28">
        <f t="shared" si="203"/>
        <v>8.7098588037958002</v>
      </c>
      <c r="H104" s="28">
        <f t="shared" ref="H104:I104" si="206">H56/H8</f>
        <v>8.7108279571319205</v>
      </c>
      <c r="I104" s="28">
        <f t="shared" si="206"/>
        <v>9.5477152226743875</v>
      </c>
      <c r="J104" s="136">
        <f t="shared" si="205"/>
        <v>10.546261580807569</v>
      </c>
      <c r="K104" s="28">
        <f t="shared" si="205"/>
        <v>10.073799076889172</v>
      </c>
      <c r="L104" s="164">
        <f t="shared" si="205"/>
        <v>11.822931625595212</v>
      </c>
      <c r="N104" s="30">
        <f t="shared" ref="N104:N144" si="207">(L104-K104)/K104</f>
        <v>0.17363186771501293</v>
      </c>
    </row>
    <row r="105" spans="1:14" ht="20.100000000000001" customHeight="1" thickBot="1" x14ac:dyDescent="0.3">
      <c r="A105" s="24"/>
      <c r="B105" t="s">
        <v>35</v>
      </c>
      <c r="C105" s="40">
        <f t="shared" ref="C105:L105" si="208">C57/C9</f>
        <v>3.1072184101681737</v>
      </c>
      <c r="D105" s="28">
        <f t="shared" si="208"/>
        <v>3.1804030646425181</v>
      </c>
      <c r="E105" s="28">
        <f t="shared" si="208"/>
        <v>3.2743204425841306</v>
      </c>
      <c r="F105" s="28">
        <f t="shared" si="203"/>
        <v>3.2864474761518645</v>
      </c>
      <c r="G105" s="28">
        <f t="shared" si="203"/>
        <v>3.2743548290191482</v>
      </c>
      <c r="H105" s="28">
        <f t="shared" ref="H105:I105" si="209">H57/H9</f>
        <v>3.3284059883369497</v>
      </c>
      <c r="I105" s="28">
        <f t="shared" si="209"/>
        <v>3.5244492006002206</v>
      </c>
      <c r="J105" s="136">
        <f t="shared" si="208"/>
        <v>3.7208820003063274</v>
      </c>
      <c r="K105" s="28">
        <f t="shared" si="208"/>
        <v>3.6499704470247956</v>
      </c>
      <c r="L105" s="164">
        <f t="shared" si="208"/>
        <v>3.7909421418959219</v>
      </c>
      <c r="N105" s="30">
        <f t="shared" si="207"/>
        <v>3.8622694873060352E-2</v>
      </c>
    </row>
    <row r="106" spans="1:14" ht="20.100000000000001" customHeight="1" thickBot="1" x14ac:dyDescent="0.3">
      <c r="A106" s="5" t="s">
        <v>17</v>
      </c>
      <c r="B106" s="6"/>
      <c r="C106" s="39">
        <f t="shared" ref="C106:L106" si="210">C58/C10</f>
        <v>4.5605208350719852</v>
      </c>
      <c r="D106" s="151">
        <f t="shared" si="210"/>
        <v>5.2979740105632986</v>
      </c>
      <c r="E106" s="151">
        <f t="shared" si="210"/>
        <v>5.4536789402752657</v>
      </c>
      <c r="F106" s="151">
        <f t="shared" si="203"/>
        <v>6.4971067216215594</v>
      </c>
      <c r="G106" s="151">
        <f t="shared" si="203"/>
        <v>6.3082842651431239</v>
      </c>
      <c r="H106" s="151">
        <f t="shared" ref="H106:I106" si="211">H58/H10</f>
        <v>6.1706281691180669</v>
      </c>
      <c r="I106" s="151">
        <f t="shared" si="211"/>
        <v>6.5271148408479993</v>
      </c>
      <c r="J106" s="135">
        <f t="shared" si="210"/>
        <v>7.5726196317929082</v>
      </c>
      <c r="K106" s="151">
        <f t="shared" si="210"/>
        <v>6.9366015339587177</v>
      </c>
      <c r="L106" s="163">
        <f t="shared" si="210"/>
        <v>9.1849110772533411</v>
      </c>
      <c r="N106" s="23">
        <f t="shared" si="207"/>
        <v>0.32412263156357396</v>
      </c>
    </row>
    <row r="107" spans="1:14" ht="20.100000000000001" customHeight="1" x14ac:dyDescent="0.25">
      <c r="A107" s="24"/>
      <c r="B107" t="s">
        <v>36</v>
      </c>
      <c r="C107" s="40">
        <f t="shared" ref="C107:L107" si="212">C59/C11</f>
        <v>5.2730976957792945</v>
      </c>
      <c r="D107" s="28">
        <f t="shared" si="212"/>
        <v>6.1131859492436869</v>
      </c>
      <c r="E107" s="28">
        <f t="shared" si="212"/>
        <v>5.6729808754556217</v>
      </c>
      <c r="F107" s="28">
        <f t="shared" si="203"/>
        <v>6.9424964576496411</v>
      </c>
      <c r="G107" s="28">
        <f t="shared" si="203"/>
        <v>6.4647493741631248</v>
      </c>
      <c r="H107" s="28">
        <f t="shared" ref="H107:I107" si="213">H59/H11</f>
        <v>5.5641234748813355</v>
      </c>
      <c r="I107" s="28">
        <f t="shared" si="213"/>
        <v>5.6753775098389498</v>
      </c>
      <c r="J107" s="136">
        <f t="shared" si="212"/>
        <v>6.8393842840971599</v>
      </c>
      <c r="K107" s="28">
        <f t="shared" si="212"/>
        <v>6.2030377976714179</v>
      </c>
      <c r="L107" s="164">
        <f t="shared" si="212"/>
        <v>9.1190530070707005</v>
      </c>
      <c r="N107" s="30">
        <f t="shared" si="207"/>
        <v>0.47009470271065196</v>
      </c>
    </row>
    <row r="108" spans="1:14" ht="20.100000000000001" customHeight="1" thickBot="1" x14ac:dyDescent="0.3">
      <c r="A108" s="24"/>
      <c r="B108" t="s">
        <v>35</v>
      </c>
      <c r="C108" s="40">
        <f t="shared" ref="C108:L108" si="214">C60/C12</f>
        <v>3.0683299669482187</v>
      </c>
      <c r="D108" s="28">
        <f t="shared" si="214"/>
        <v>3.4523042163670796</v>
      </c>
      <c r="E108" s="28">
        <f t="shared" si="214"/>
        <v>4.9327896800144559</v>
      </c>
      <c r="F108" s="28">
        <f t="shared" si="203"/>
        <v>5.4892722757062522</v>
      </c>
      <c r="G108" s="28">
        <f t="shared" si="203"/>
        <v>6.1064703183012803</v>
      </c>
      <c r="H108" s="28">
        <f t="shared" ref="H108:I108" si="215">H60/H12</f>
        <v>6.8455806236617081</v>
      </c>
      <c r="I108" s="28">
        <f t="shared" si="215"/>
        <v>8.1831374309215352</v>
      </c>
      <c r="J108" s="136">
        <f t="shared" si="214"/>
        <v>8.8092399304590163</v>
      </c>
      <c r="K108" s="28">
        <f t="shared" si="214"/>
        <v>8.3321996629929362</v>
      </c>
      <c r="L108" s="164">
        <f t="shared" si="214"/>
        <v>9.2932699644775578</v>
      </c>
      <c r="N108" s="30">
        <f t="shared" si="207"/>
        <v>0.11534412764412849</v>
      </c>
    </row>
    <row r="109" spans="1:14" ht="20.100000000000001" customHeight="1" thickBot="1" x14ac:dyDescent="0.3">
      <c r="A109" s="5" t="s">
        <v>14</v>
      </c>
      <c r="B109" s="6"/>
      <c r="C109" s="39">
        <f t="shared" ref="C109:L109" si="216">C61/C13</f>
        <v>7.1257605298372049</v>
      </c>
      <c r="D109" s="151">
        <f t="shared" si="216"/>
        <v>7.7304463913273862</v>
      </c>
      <c r="E109" s="151">
        <f t="shared" si="216"/>
        <v>8.490370157118889</v>
      </c>
      <c r="F109" s="151">
        <f t="shared" si="203"/>
        <v>9.6136950596966457</v>
      </c>
      <c r="G109" s="151">
        <f t="shared" si="203"/>
        <v>8.2568996585562786</v>
      </c>
      <c r="H109" s="151">
        <f t="shared" ref="H109:I109" si="217">H61/H13</f>
        <v>8.2317228300198551</v>
      </c>
      <c r="I109" s="151">
        <f t="shared" si="217"/>
        <v>9.3575319158214469</v>
      </c>
      <c r="J109" s="135">
        <f t="shared" si="216"/>
        <v>9.6265383892547831</v>
      </c>
      <c r="K109" s="151">
        <f t="shared" si="216"/>
        <v>9.4666186122186122</v>
      </c>
      <c r="L109" s="163">
        <f t="shared" si="216"/>
        <v>10.589593040503214</v>
      </c>
      <c r="N109" s="23">
        <f t="shared" si="207"/>
        <v>0.1186246614852713</v>
      </c>
    </row>
    <row r="110" spans="1:14" ht="20.100000000000001" customHeight="1" x14ac:dyDescent="0.25">
      <c r="A110" s="24"/>
      <c r="B110" t="s">
        <v>36</v>
      </c>
      <c r="C110" s="40">
        <f t="shared" ref="C110:L110" si="218">C62/C14</f>
        <v>13.142143378334337</v>
      </c>
      <c r="D110" s="28">
        <f t="shared" si="218"/>
        <v>14.005606159422275</v>
      </c>
      <c r="E110" s="28">
        <f t="shared" si="218"/>
        <v>15.710852034383059</v>
      </c>
      <c r="F110" s="28">
        <f t="shared" si="203"/>
        <v>16.516943049386594</v>
      </c>
      <c r="G110" s="28">
        <f t="shared" si="203"/>
        <v>16.82118789067847</v>
      </c>
      <c r="H110" s="28">
        <f t="shared" ref="H110:I110" si="219">H62/H14</f>
        <v>16.08776306488986</v>
      </c>
      <c r="I110" s="28">
        <f t="shared" si="219"/>
        <v>16.89713828011261</v>
      </c>
      <c r="J110" s="136">
        <f t="shared" si="218"/>
        <v>17.147712419838939</v>
      </c>
      <c r="K110" s="28">
        <f t="shared" si="218"/>
        <v>17.0009867087599</v>
      </c>
      <c r="L110" s="164">
        <f t="shared" si="218"/>
        <v>17.40796928752518</v>
      </c>
      <c r="N110" s="30">
        <f t="shared" si="207"/>
        <v>2.3938762245815953E-2</v>
      </c>
    </row>
    <row r="111" spans="1:14" ht="20.100000000000001" customHeight="1" thickBot="1" x14ac:dyDescent="0.3">
      <c r="A111" s="24"/>
      <c r="B111" t="s">
        <v>35</v>
      </c>
      <c r="C111" s="40">
        <f t="shared" ref="C111:L111" si="220">C63/C15</f>
        <v>4.6082630427651941</v>
      </c>
      <c r="D111" s="28">
        <f t="shared" si="220"/>
        <v>4.758014830125072</v>
      </c>
      <c r="E111" s="28">
        <f t="shared" si="220"/>
        <v>5.2158887373037963</v>
      </c>
      <c r="F111" s="28">
        <f t="shared" si="203"/>
        <v>5.8826120227282956</v>
      </c>
      <c r="G111" s="28">
        <f t="shared" si="203"/>
        <v>5.9330299758527998</v>
      </c>
      <c r="H111" s="28">
        <f t="shared" ref="H111:I111" si="221">H63/H15</f>
        <v>6.1938970060852334</v>
      </c>
      <c r="I111" s="28">
        <f t="shared" si="221"/>
        <v>6.4165072513034627</v>
      </c>
      <c r="J111" s="136">
        <f t="shared" si="220"/>
        <v>6.5979382748902191</v>
      </c>
      <c r="K111" s="28">
        <f t="shared" si="220"/>
        <v>6.3439459855386291</v>
      </c>
      <c r="L111" s="164">
        <f t="shared" si="220"/>
        <v>6.5389313389716825</v>
      </c>
      <c r="N111" s="30">
        <f t="shared" si="207"/>
        <v>3.0735657881944961E-2</v>
      </c>
    </row>
    <row r="112" spans="1:14" ht="20.100000000000001" customHeight="1" thickBot="1" x14ac:dyDescent="0.3">
      <c r="A112" s="5" t="s">
        <v>8</v>
      </c>
      <c r="B112" s="6"/>
      <c r="C112" s="39">
        <f t="shared" ref="C112:E112" si="222">C64/C16</f>
        <v>3.5011749527715064</v>
      </c>
      <c r="D112" s="151">
        <f t="shared" si="222"/>
        <v>2.6659959758551306</v>
      </c>
      <c r="E112" s="151">
        <f t="shared" si="222"/>
        <v>2.6054427545742298</v>
      </c>
      <c r="F112" s="151">
        <f t="shared" si="203"/>
        <v>2.2210337066591532</v>
      </c>
      <c r="G112" s="151">
        <f t="shared" si="203"/>
        <v>2.3451729345858459</v>
      </c>
      <c r="H112" s="151"/>
      <c r="I112" s="151"/>
      <c r="J112" s="135"/>
      <c r="K112" s="151"/>
      <c r="L112" s="163"/>
      <c r="N112" s="23"/>
    </row>
    <row r="113" spans="1:14" ht="20.100000000000001" customHeight="1" x14ac:dyDescent="0.25">
      <c r="A113" s="24"/>
      <c r="B113" t="s">
        <v>36</v>
      </c>
      <c r="C113" s="40">
        <f t="shared" ref="C113:E113" si="223">C65/C17</f>
        <v>6.3988203266787655</v>
      </c>
      <c r="D113" s="28">
        <f t="shared" si="223"/>
        <v>3.142810838843511</v>
      </c>
      <c r="E113" s="28">
        <f t="shared" si="223"/>
        <v>3.4584985053288277</v>
      </c>
      <c r="F113" s="28">
        <f t="shared" si="203"/>
        <v>2.8007500021904268</v>
      </c>
      <c r="G113" s="28">
        <f t="shared" si="203"/>
        <v>3.0593498746433818</v>
      </c>
      <c r="H113" s="28"/>
      <c r="I113" s="28"/>
      <c r="J113" s="136"/>
      <c r="K113" s="28"/>
      <c r="L113" s="164"/>
      <c r="N113" s="30"/>
    </row>
    <row r="114" spans="1:14" ht="20.100000000000001" customHeight="1" thickBot="1" x14ac:dyDescent="0.3">
      <c r="A114" s="203"/>
      <c r="B114" t="s">
        <v>35</v>
      </c>
      <c r="C114" s="40">
        <f t="shared" ref="C114:E114" si="224">C66/C18</f>
        <v>1.8313554028732042</v>
      </c>
      <c r="D114" s="28">
        <f t="shared" si="224"/>
        <v>2.1490453320838703</v>
      </c>
      <c r="E114" s="28">
        <f t="shared" si="224"/>
        <v>1.8330268616317045</v>
      </c>
      <c r="F114" s="28">
        <f t="shared" si="203"/>
        <v>1.8614387112903401</v>
      </c>
      <c r="G114" s="28">
        <f t="shared" si="203"/>
        <v>2.1099038803844783</v>
      </c>
      <c r="H114" s="28"/>
      <c r="I114" s="28"/>
      <c r="J114" s="136"/>
      <c r="K114" s="28"/>
      <c r="L114" s="164"/>
      <c r="N114" s="30"/>
    </row>
    <row r="115" spans="1:14" ht="20.100000000000001" customHeight="1" thickBot="1" x14ac:dyDescent="0.3">
      <c r="A115" s="5" t="s">
        <v>15</v>
      </c>
      <c r="B115" s="6"/>
      <c r="C115" s="39">
        <f t="shared" ref="C115:L115" si="225">C67/C19</f>
        <v>10.028136994390316</v>
      </c>
      <c r="D115" s="151">
        <f t="shared" si="225"/>
        <v>6.7565890903751562</v>
      </c>
      <c r="E115" s="151">
        <f t="shared" si="225"/>
        <v>7.4121746431570106</v>
      </c>
      <c r="F115" s="151">
        <f t="shared" si="203"/>
        <v>8.079265819361817</v>
      </c>
      <c r="G115" s="151">
        <f t="shared" si="203"/>
        <v>8.3095723762794709</v>
      </c>
      <c r="H115" s="151">
        <f t="shared" ref="H115:I115" si="226">H67/H19</f>
        <v>7.0151195176445382</v>
      </c>
      <c r="I115" s="151">
        <f t="shared" si="226"/>
        <v>8.2775239352577543</v>
      </c>
      <c r="J115" s="135">
        <f t="shared" si="225"/>
        <v>9.2404017428765179</v>
      </c>
      <c r="K115" s="151">
        <f t="shared" si="225"/>
        <v>9.374126738244863</v>
      </c>
      <c r="L115" s="163">
        <f t="shared" si="225"/>
        <v>10.463311474461186</v>
      </c>
      <c r="N115" s="23">
        <f t="shared" si="207"/>
        <v>0.11619052810248789</v>
      </c>
    </row>
    <row r="116" spans="1:14" ht="20.100000000000001" customHeight="1" x14ac:dyDescent="0.25">
      <c r="A116" s="24"/>
      <c r="B116" t="s">
        <v>36</v>
      </c>
      <c r="C116" s="40">
        <f t="shared" ref="C116:L116" si="227">C68/C20</f>
        <v>13.75466297322253</v>
      </c>
      <c r="D116" s="28">
        <f t="shared" si="227"/>
        <v>10.495685902002691</v>
      </c>
      <c r="E116" s="28">
        <f t="shared" si="227"/>
        <v>12.950920856147336</v>
      </c>
      <c r="F116" s="28">
        <f t="shared" si="203"/>
        <v>10.068164450557848</v>
      </c>
      <c r="G116" s="28">
        <f t="shared" si="203"/>
        <v>9.1511891531451433</v>
      </c>
      <c r="H116" s="28">
        <f t="shared" ref="H116:I116" si="228">H68/H20</f>
        <v>8.5774050780340083</v>
      </c>
      <c r="I116" s="28">
        <f t="shared" si="228"/>
        <v>9.6188537960482048</v>
      </c>
      <c r="J116" s="136">
        <f t="shared" si="227"/>
        <v>10.211133005452879</v>
      </c>
      <c r="K116" s="28">
        <f t="shared" si="227"/>
        <v>10.231511212173144</v>
      </c>
      <c r="L116" s="164">
        <f t="shared" si="227"/>
        <v>11.491258509246922</v>
      </c>
      <c r="N116" s="30">
        <f t="shared" si="207"/>
        <v>0.12312426492529946</v>
      </c>
    </row>
    <row r="117" spans="1:14" ht="20.100000000000001" customHeight="1" thickBot="1" x14ac:dyDescent="0.3">
      <c r="A117" s="203"/>
      <c r="B117" t="s">
        <v>35</v>
      </c>
      <c r="C117" s="40">
        <f t="shared" ref="C117:L117" si="229">C69/C21</f>
        <v>3.4174447174447176</v>
      </c>
      <c r="D117" s="28">
        <f t="shared" si="229"/>
        <v>3.5232390991854334</v>
      </c>
      <c r="E117" s="28">
        <f t="shared" si="229"/>
        <v>3.3732123411978221</v>
      </c>
      <c r="F117" s="28">
        <f t="shared" si="203"/>
        <v>4.1576092415871422</v>
      </c>
      <c r="G117" s="28">
        <f t="shared" si="203"/>
        <v>4.2929882253102791</v>
      </c>
      <c r="H117" s="28">
        <f t="shared" ref="H117:I117" si="230">H69/H21</f>
        <v>4.0231084939329049</v>
      </c>
      <c r="I117" s="28">
        <f t="shared" si="230"/>
        <v>4.4969682320328674</v>
      </c>
      <c r="J117" s="136">
        <f t="shared" si="229"/>
        <v>6.0681615902363939</v>
      </c>
      <c r="K117" s="28">
        <f t="shared" si="229"/>
        <v>6.3883107283970491</v>
      </c>
      <c r="L117" s="164">
        <f t="shared" si="229"/>
        <v>6.1483095230646683</v>
      </c>
      <c r="N117" s="30">
        <f t="shared" si="207"/>
        <v>-3.7568805829299688E-2</v>
      </c>
    </row>
    <row r="118" spans="1:14" ht="20.100000000000001" customHeight="1" thickBot="1" x14ac:dyDescent="0.3">
      <c r="A118" s="5" t="s">
        <v>18</v>
      </c>
      <c r="B118" s="6"/>
      <c r="C118" s="39">
        <f t="shared" ref="C118:L118" si="231">C70/C22</f>
        <v>2.5565231547833585</v>
      </c>
      <c r="D118" s="151">
        <f t="shared" si="231"/>
        <v>3.3287498623254157</v>
      </c>
      <c r="E118" s="151">
        <f t="shared" si="231"/>
        <v>3.2278217788349703</v>
      </c>
      <c r="F118" s="151">
        <f t="shared" si="203"/>
        <v>3.3963630686523398</v>
      </c>
      <c r="G118" s="151">
        <f t="shared" si="203"/>
        <v>3.9098788122451325</v>
      </c>
      <c r="H118" s="151">
        <f t="shared" ref="H118:I118" si="232">H70/H22</f>
        <v>5.4860148948133372</v>
      </c>
      <c r="I118" s="151">
        <f t="shared" si="232"/>
        <v>7.7683759422189977</v>
      </c>
      <c r="J118" s="135">
        <f t="shared" si="231"/>
        <v>6.7688414080660877</v>
      </c>
      <c r="K118" s="151">
        <f t="shared" si="231"/>
        <v>6.5520064153963746</v>
      </c>
      <c r="L118" s="163">
        <f t="shared" si="231"/>
        <v>7.3968247880788001</v>
      </c>
      <c r="N118" s="23">
        <f t="shared" si="207"/>
        <v>0.1289404068190792</v>
      </c>
    </row>
    <row r="119" spans="1:14" ht="20.100000000000001" customHeight="1" x14ac:dyDescent="0.25">
      <c r="A119" s="24"/>
      <c r="B119" t="s">
        <v>36</v>
      </c>
      <c r="C119" s="40">
        <f t="shared" ref="C119:L119" si="233">C71/C23</f>
        <v>21.465735798703776</v>
      </c>
      <c r="D119" s="28">
        <f t="shared" si="233"/>
        <v>14.720789007092199</v>
      </c>
      <c r="E119" s="28">
        <f t="shared" si="233"/>
        <v>12.061285530956013</v>
      </c>
      <c r="F119" s="28">
        <f t="shared" si="203"/>
        <v>11.294826300496284</v>
      </c>
      <c r="G119" s="28">
        <f t="shared" si="203"/>
        <v>13.343641876226146</v>
      </c>
      <c r="H119" s="28">
        <f t="shared" ref="H119:I119" si="234">H71/H23</f>
        <v>19.202643817056646</v>
      </c>
      <c r="I119" s="28">
        <f t="shared" si="234"/>
        <v>21.0648262160991</v>
      </c>
      <c r="J119" s="136">
        <f t="shared" si="233"/>
        <v>18.93241498202919</v>
      </c>
      <c r="K119" s="28">
        <f t="shared" si="233"/>
        <v>17.769057227527959</v>
      </c>
      <c r="L119" s="164">
        <f t="shared" si="233"/>
        <v>21.333406424698783</v>
      </c>
      <c r="N119" s="30">
        <f t="shared" si="207"/>
        <v>0.20059303943536783</v>
      </c>
    </row>
    <row r="120" spans="1:14" ht="20.100000000000001" customHeight="1" thickBot="1" x14ac:dyDescent="0.3">
      <c r="A120" s="203"/>
      <c r="B120" t="s">
        <v>35</v>
      </c>
      <c r="C120" s="40">
        <f t="shared" ref="C120:L120" si="235">C72/C24</f>
        <v>2.1756047266454122</v>
      </c>
      <c r="D120" s="28">
        <f t="shared" si="235"/>
        <v>2.6124092046803837</v>
      </c>
      <c r="E120" s="28">
        <f t="shared" si="235"/>
        <v>2.3239647922346882</v>
      </c>
      <c r="F120" s="28">
        <f t="shared" si="203"/>
        <v>2.6343167682601587</v>
      </c>
      <c r="G120" s="28">
        <f t="shared" si="203"/>
        <v>3.3748227273187066</v>
      </c>
      <c r="H120" s="28">
        <f t="shared" ref="H120:I120" si="236">H72/H24</f>
        <v>4.4149541795931206</v>
      </c>
      <c r="I120" s="28">
        <f t="shared" si="236"/>
        <v>5.3960477225560144</v>
      </c>
      <c r="J120" s="136">
        <f t="shared" si="235"/>
        <v>5.1090415816421606</v>
      </c>
      <c r="K120" s="28">
        <f t="shared" si="235"/>
        <v>4.9966764621223136</v>
      </c>
      <c r="L120" s="164">
        <f t="shared" si="235"/>
        <v>4.9995565560850697</v>
      </c>
      <c r="N120" s="30">
        <f t="shared" si="207"/>
        <v>5.7640193128147992E-4</v>
      </c>
    </row>
    <row r="121" spans="1:14" s="510" customFormat="1" ht="20.100000000000001" customHeight="1" thickBot="1" x14ac:dyDescent="0.3">
      <c r="A121" s="504" t="s">
        <v>19</v>
      </c>
      <c r="B121" s="505"/>
      <c r="C121" s="506">
        <f t="shared" ref="C121:L121" si="237">C73/C25</f>
        <v>5.3955760221934037</v>
      </c>
      <c r="D121" s="507">
        <f t="shared" si="237"/>
        <v>5.1799325929553977</v>
      </c>
      <c r="E121" s="507">
        <f t="shared" si="237"/>
        <v>4.7635860641355796</v>
      </c>
      <c r="F121" s="507">
        <f t="shared" si="203"/>
        <v>4.9454734137691387</v>
      </c>
      <c r="G121" s="507">
        <f t="shared" si="203"/>
        <v>4.4667948936963802</v>
      </c>
      <c r="H121" s="507">
        <f t="shared" ref="H121:I121" si="238">H73/H25</f>
        <v>4.4946541404210185</v>
      </c>
      <c r="I121" s="507">
        <f t="shared" si="238"/>
        <v>5.5822296887145315</v>
      </c>
      <c r="J121" s="508">
        <f t="shared" si="237"/>
        <v>6.4627898603470371</v>
      </c>
      <c r="K121" s="507">
        <f t="shared" si="237"/>
        <v>6.1474288302188853</v>
      </c>
      <c r="L121" s="509">
        <f t="shared" si="237"/>
        <v>7.2552838315696304</v>
      </c>
      <c r="N121" s="511">
        <f t="shared" si="207"/>
        <v>0.18021436798175974</v>
      </c>
    </row>
    <row r="122" spans="1:14" s="510" customFormat="1" ht="20.100000000000001" customHeight="1" x14ac:dyDescent="0.25">
      <c r="A122" s="512"/>
      <c r="B122" s="510" t="s">
        <v>36</v>
      </c>
      <c r="C122" s="513">
        <f t="shared" ref="C122:L122" si="239">C74/C26</f>
        <v>8.5465300809799558</v>
      </c>
      <c r="D122" s="514">
        <f t="shared" si="239"/>
        <v>10.986867547585044</v>
      </c>
      <c r="E122" s="514">
        <f t="shared" si="239"/>
        <v>8.4069324817011086</v>
      </c>
      <c r="F122" s="514">
        <f t="shared" si="203"/>
        <v>8.1401663674342579</v>
      </c>
      <c r="G122" s="514">
        <f t="shared" si="203"/>
        <v>7.8997118247652534</v>
      </c>
      <c r="H122" s="514">
        <f t="shared" ref="H122:I122" si="240">H74/H26</f>
        <v>7.6815972604717064</v>
      </c>
      <c r="I122" s="514">
        <f t="shared" si="240"/>
        <v>10.309967981641332</v>
      </c>
      <c r="J122" s="515">
        <f t="shared" si="239"/>
        <v>12.044057724077472</v>
      </c>
      <c r="K122" s="514">
        <f t="shared" si="239"/>
        <v>11.46997140846638</v>
      </c>
      <c r="L122" s="516">
        <f t="shared" si="239"/>
        <v>13.884547546387008</v>
      </c>
      <c r="N122" s="517">
        <f t="shared" si="207"/>
        <v>0.21051282971275295</v>
      </c>
    </row>
    <row r="123" spans="1:14" s="510" customFormat="1" ht="20.100000000000001" customHeight="1" thickBot="1" x14ac:dyDescent="0.3">
      <c r="A123" s="518"/>
      <c r="B123" s="510" t="s">
        <v>35</v>
      </c>
      <c r="C123" s="513">
        <f t="shared" ref="C123:L123" si="241">C75/C27</f>
        <v>3.0944530831492969</v>
      </c>
      <c r="D123" s="514">
        <f t="shared" si="241"/>
        <v>3.0633340492995158</v>
      </c>
      <c r="E123" s="514">
        <f t="shared" si="241"/>
        <v>3.1628049484462837</v>
      </c>
      <c r="F123" s="514">
        <f t="shared" si="241"/>
        <v>3.3549586599272225</v>
      </c>
      <c r="G123" s="514">
        <f t="shared" si="241"/>
        <v>3.5170287203947286</v>
      </c>
      <c r="H123" s="514">
        <f t="shared" ref="H123:I123" si="242">H75/H27</f>
        <v>3.7201652026273089</v>
      </c>
      <c r="I123" s="514">
        <f t="shared" si="242"/>
        <v>3.8212574668431074</v>
      </c>
      <c r="J123" s="515">
        <f t="shared" si="241"/>
        <v>4.1940804856983416</v>
      </c>
      <c r="K123" s="514">
        <f t="shared" si="241"/>
        <v>4.0231175016923419</v>
      </c>
      <c r="L123" s="516">
        <f t="shared" si="241"/>
        <v>4.2806609178412263</v>
      </c>
      <c r="N123" s="517">
        <f t="shared" si="207"/>
        <v>6.4015882220826895E-2</v>
      </c>
    </row>
    <row r="124" spans="1:14" ht="20.100000000000001" customHeight="1" thickBot="1" x14ac:dyDescent="0.3">
      <c r="A124" s="5" t="s">
        <v>84</v>
      </c>
      <c r="B124" s="6"/>
      <c r="C124" s="39">
        <f t="shared" ref="C124:L124" si="243">C76/C28</f>
        <v>5.2504744138606689</v>
      </c>
      <c r="D124" s="151">
        <f t="shared" si="243"/>
        <v>5.4676832997077218</v>
      </c>
      <c r="E124" s="151">
        <f t="shared" si="243"/>
        <v>4.886341132332082</v>
      </c>
      <c r="F124" s="151">
        <f t="shared" si="243"/>
        <v>6.1665436493752672</v>
      </c>
      <c r="G124" s="151">
        <f t="shared" si="243"/>
        <v>6.0749069674512794</v>
      </c>
      <c r="H124" s="151">
        <f t="shared" ref="H124:I124" si="244">H76/H28</f>
        <v>5.1573648389618274</v>
      </c>
      <c r="I124" s="151">
        <f t="shared" si="244"/>
        <v>5.105737357072921</v>
      </c>
      <c r="J124" s="135">
        <f t="shared" si="243"/>
        <v>5.6235134763721257</v>
      </c>
      <c r="K124" s="151">
        <f t="shared" si="243"/>
        <v>5.0578887610359464</v>
      </c>
      <c r="L124" s="163">
        <f t="shared" si="243"/>
        <v>7.8484044320026358</v>
      </c>
      <c r="N124" s="23">
        <f t="shared" si="207"/>
        <v>0.55171550874423381</v>
      </c>
    </row>
    <row r="125" spans="1:14" ht="20.100000000000001" customHeight="1" x14ac:dyDescent="0.25">
      <c r="A125" s="24"/>
      <c r="B125" t="s">
        <v>36</v>
      </c>
      <c r="C125" s="40">
        <f t="shared" ref="C125:L125" si="245">C77/C29</f>
        <v>8.8219907864146805</v>
      </c>
      <c r="D125" s="28">
        <f t="shared" si="245"/>
        <v>7.9278075188695167</v>
      </c>
      <c r="E125" s="28">
        <f t="shared" si="245"/>
        <v>5.3059111054299448</v>
      </c>
      <c r="F125" s="28">
        <f t="shared" si="245"/>
        <v>7.4216689735864705</v>
      </c>
      <c r="G125" s="28">
        <f t="shared" si="245"/>
        <v>7.9880684466342631</v>
      </c>
      <c r="H125" s="28">
        <f t="shared" ref="H125:I125" si="246">H77/H29</f>
        <v>7.3332827086244254</v>
      </c>
      <c r="I125" s="28">
        <f t="shared" si="246"/>
        <v>7.0720974551378646</v>
      </c>
      <c r="J125" s="136">
        <f t="shared" si="245"/>
        <v>8.2979511874870386</v>
      </c>
      <c r="K125" s="28">
        <f t="shared" si="245"/>
        <v>7.4111068867706225</v>
      </c>
      <c r="L125" s="164">
        <f t="shared" si="245"/>
        <v>10.965510437632549</v>
      </c>
      <c r="N125" s="30">
        <f t="shared" si="207"/>
        <v>0.47960495040313095</v>
      </c>
    </row>
    <row r="126" spans="1:14" ht="20.100000000000001" customHeight="1" thickBot="1" x14ac:dyDescent="0.3">
      <c r="A126" s="203"/>
      <c r="B126" t="s">
        <v>35</v>
      </c>
      <c r="C126" s="40">
        <f t="shared" ref="C126:L126" si="247">C78/C30</f>
        <v>3.6242080016250129</v>
      </c>
      <c r="D126" s="28">
        <f t="shared" si="247"/>
        <v>3.8319918871902581</v>
      </c>
      <c r="E126" s="28">
        <f t="shared" si="247"/>
        <v>3.9938925411898385</v>
      </c>
      <c r="F126" s="28">
        <f t="shared" si="247"/>
        <v>3.769083871133954</v>
      </c>
      <c r="G126" s="28">
        <f t="shared" si="247"/>
        <v>3.9078958945571647</v>
      </c>
      <c r="H126" s="28">
        <f t="shared" ref="H126:I126" si="248">H78/H30</f>
        <v>3.7462922746351368</v>
      </c>
      <c r="I126" s="28">
        <f t="shared" si="248"/>
        <v>3.6575455663593859</v>
      </c>
      <c r="J126" s="136">
        <f t="shared" si="247"/>
        <v>3.7299221699688849</v>
      </c>
      <c r="K126" s="28">
        <f t="shared" si="247"/>
        <v>3.5358705259328094</v>
      </c>
      <c r="L126" s="164">
        <f t="shared" si="247"/>
        <v>4.10897580206505</v>
      </c>
      <c r="N126" s="30">
        <f t="shared" si="207"/>
        <v>0.16208321880820223</v>
      </c>
    </row>
    <row r="127" spans="1:14" ht="20.100000000000001" customHeight="1" thickBot="1" x14ac:dyDescent="0.3">
      <c r="A127" s="5" t="s">
        <v>9</v>
      </c>
      <c r="B127" s="6"/>
      <c r="C127" s="39">
        <f t="shared" ref="C127:L127" si="249">C79/C31</f>
        <v>4.2926865832174128</v>
      </c>
      <c r="D127" s="151">
        <f t="shared" si="249"/>
        <v>4.3303673697966829</v>
      </c>
      <c r="E127" s="151">
        <f t="shared" si="249"/>
        <v>4.5876927752226218</v>
      </c>
      <c r="F127" s="151">
        <f t="shared" si="249"/>
        <v>4.4357436801881249</v>
      </c>
      <c r="G127" s="151">
        <f t="shared" si="249"/>
        <v>3.9422888233019799</v>
      </c>
      <c r="H127" s="151">
        <f t="shared" ref="H127:I127" si="250">H79/H31</f>
        <v>4.5109499253330583</v>
      </c>
      <c r="I127" s="151">
        <f t="shared" si="250"/>
        <v>5.4031451011683673</v>
      </c>
      <c r="J127" s="135">
        <f t="shared" si="249"/>
        <v>5.4949662755101629</v>
      </c>
      <c r="K127" s="151">
        <f t="shared" si="249"/>
        <v>5.6488708111928299</v>
      </c>
      <c r="L127" s="163">
        <f t="shared" si="249"/>
        <v>5.8105347798628166</v>
      </c>
      <c r="N127" s="23">
        <f t="shared" si="207"/>
        <v>2.8618811453372469E-2</v>
      </c>
    </row>
    <row r="128" spans="1:14" ht="20.100000000000001" customHeight="1" x14ac:dyDescent="0.25">
      <c r="A128" s="24"/>
      <c r="B128" t="s">
        <v>36</v>
      </c>
      <c r="C128" s="40">
        <f t="shared" ref="C128:L128" si="251">C80/C32</f>
        <v>8.6157584549226236</v>
      </c>
      <c r="D128" s="28">
        <f t="shared" si="251"/>
        <v>9.2267089803991489</v>
      </c>
      <c r="E128" s="28">
        <f t="shared" si="251"/>
        <v>10.043909773256988</v>
      </c>
      <c r="F128" s="28">
        <f t="shared" si="251"/>
        <v>9.7347836212761418</v>
      </c>
      <c r="G128" s="28">
        <f t="shared" si="251"/>
        <v>11.959347444545473</v>
      </c>
      <c r="H128" s="28">
        <f t="shared" ref="H128:I128" si="252">H80/H32</f>
        <v>11.144735654047807</v>
      </c>
      <c r="I128" s="28">
        <f t="shared" si="252"/>
        <v>11.392126811655588</v>
      </c>
      <c r="J128" s="136">
        <f t="shared" si="251"/>
        <v>12.103903495726204</v>
      </c>
      <c r="K128" s="28">
        <f t="shared" si="251"/>
        <v>11.948386062373721</v>
      </c>
      <c r="L128" s="164">
        <f t="shared" si="251"/>
        <v>12.635959808765278</v>
      </c>
      <c r="N128" s="30">
        <f t="shared" si="207"/>
        <v>5.7545323929293964E-2</v>
      </c>
    </row>
    <row r="129" spans="1:14" ht="20.100000000000001" customHeight="1" thickBot="1" x14ac:dyDescent="0.3">
      <c r="A129" s="203"/>
      <c r="B129" t="s">
        <v>35</v>
      </c>
      <c r="C129" s="40">
        <f t="shared" ref="C129:L129" si="253">C81/C33</f>
        <v>2.9725197434027817</v>
      </c>
      <c r="D129" s="28">
        <f t="shared" si="253"/>
        <v>3.0922176967130417</v>
      </c>
      <c r="E129" s="28">
        <f t="shared" si="253"/>
        <v>3.3400513414949007</v>
      </c>
      <c r="F129" s="28">
        <f t="shared" si="253"/>
        <v>3.3903876616029951</v>
      </c>
      <c r="G129" s="28">
        <f t="shared" si="253"/>
        <v>3.4138250342426928</v>
      </c>
      <c r="H129" s="28">
        <f t="shared" ref="H129:I129" si="254">H81/H33</f>
        <v>3.5315880702886275</v>
      </c>
      <c r="I129" s="28">
        <f t="shared" si="254"/>
        <v>3.7437046060133321</v>
      </c>
      <c r="J129" s="136">
        <f t="shared" si="253"/>
        <v>3.9117850499303461</v>
      </c>
      <c r="K129" s="28">
        <f t="shared" si="253"/>
        <v>3.8488211939238282</v>
      </c>
      <c r="L129" s="164">
        <f t="shared" si="253"/>
        <v>3.8942323891694328</v>
      </c>
      <c r="N129" s="30">
        <f t="shared" si="207"/>
        <v>1.1798728222889587E-2</v>
      </c>
    </row>
    <row r="130" spans="1:14" ht="20.100000000000001" customHeight="1" thickBot="1" x14ac:dyDescent="0.3">
      <c r="A130" s="5" t="s">
        <v>12</v>
      </c>
      <c r="B130" s="6"/>
      <c r="C130" s="39">
        <f t="shared" ref="C130:L130" si="255">C82/C34</f>
        <v>3.7574468322224552</v>
      </c>
      <c r="D130" s="151">
        <f t="shared" si="255"/>
        <v>3.7704534225375128</v>
      </c>
      <c r="E130" s="151">
        <f t="shared" si="255"/>
        <v>3.7531063004621421</v>
      </c>
      <c r="F130" s="151">
        <f t="shared" si="255"/>
        <v>3.227103290015922</v>
      </c>
      <c r="G130" s="151">
        <f t="shared" si="255"/>
        <v>3.0751167331293332</v>
      </c>
      <c r="H130" s="151">
        <f t="shared" ref="H130:I130" si="256">H82/H34</f>
        <v>3.1149493838906142</v>
      </c>
      <c r="I130" s="151">
        <f t="shared" si="256"/>
        <v>3.7021808033006898</v>
      </c>
      <c r="J130" s="135">
        <f t="shared" si="255"/>
        <v>4.15726986696962</v>
      </c>
      <c r="K130" s="151">
        <f t="shared" si="255"/>
        <v>3.8751646752631341</v>
      </c>
      <c r="L130" s="163">
        <f t="shared" si="255"/>
        <v>4.5978644701970639</v>
      </c>
      <c r="N130" s="23">
        <f t="shared" si="207"/>
        <v>0.18649524742709328</v>
      </c>
    </row>
    <row r="131" spans="1:14" ht="20.100000000000001" customHeight="1" x14ac:dyDescent="0.25">
      <c r="A131" s="24"/>
      <c r="B131" t="s">
        <v>36</v>
      </c>
      <c r="C131" s="40">
        <f t="shared" ref="C131:L131" si="257">C83/C35</f>
        <v>6.5114133195300425</v>
      </c>
      <c r="D131" s="28">
        <f t="shared" si="257"/>
        <v>6.194533158108551</v>
      </c>
      <c r="E131" s="28">
        <f t="shared" si="257"/>
        <v>5.8572628598213905</v>
      </c>
      <c r="F131" s="28">
        <f t="shared" si="257"/>
        <v>4.6456746925895409</v>
      </c>
      <c r="G131" s="28">
        <f t="shared" si="257"/>
        <v>5.0539941688228893</v>
      </c>
      <c r="H131" s="28">
        <f t="shared" ref="H131:I131" si="258">H83/H35</f>
        <v>5.2067475807992807</v>
      </c>
      <c r="I131" s="28">
        <f t="shared" si="258"/>
        <v>5.6523711767470823</v>
      </c>
      <c r="J131" s="136">
        <f t="shared" si="257"/>
        <v>6.2738833810337562</v>
      </c>
      <c r="K131" s="28">
        <f t="shared" si="257"/>
        <v>5.8289530759753898</v>
      </c>
      <c r="L131" s="164">
        <f t="shared" si="257"/>
        <v>6.809771951549374</v>
      </c>
      <c r="N131" s="30">
        <f t="shared" si="207"/>
        <v>0.16826673036990583</v>
      </c>
    </row>
    <row r="132" spans="1:14" ht="20.100000000000001" customHeight="1" thickBot="1" x14ac:dyDescent="0.3">
      <c r="A132" s="203"/>
      <c r="B132" t="s">
        <v>35</v>
      </c>
      <c r="C132" s="40">
        <f t="shared" ref="C132:L132" si="259">C84/C36</f>
        <v>2.5870780949019956</v>
      </c>
      <c r="D132" s="28">
        <f t="shared" si="259"/>
        <v>2.6597150384712642</v>
      </c>
      <c r="E132" s="28">
        <f t="shared" si="259"/>
        <v>2.8435620972733431</v>
      </c>
      <c r="F132" s="28">
        <f t="shared" si="259"/>
        <v>2.4043502291056851</v>
      </c>
      <c r="G132" s="28">
        <f t="shared" si="259"/>
        <v>2.4552654116817232</v>
      </c>
      <c r="H132" s="28">
        <f t="shared" ref="H132:I132" si="260">H84/H36</f>
        <v>2.5250854549770492</v>
      </c>
      <c r="I132" s="28">
        <f t="shared" si="260"/>
        <v>2.7569385273395794</v>
      </c>
      <c r="J132" s="136">
        <f t="shared" si="259"/>
        <v>3.0467567929920789</v>
      </c>
      <c r="K132" s="28">
        <f t="shared" si="259"/>
        <v>2.9095256588791361</v>
      </c>
      <c r="L132" s="164">
        <f t="shared" si="259"/>
        <v>3.0552445501817256</v>
      </c>
      <c r="N132" s="30">
        <f t="shared" si="207"/>
        <v>5.0083384161913935E-2</v>
      </c>
    </row>
    <row r="133" spans="1:14" ht="20.100000000000001" customHeight="1" thickBot="1" x14ac:dyDescent="0.3">
      <c r="A133" s="5" t="s">
        <v>11</v>
      </c>
      <c r="B133" s="6"/>
      <c r="C133" s="39">
        <f t="shared" ref="C133:L133" si="261">C85/C37</f>
        <v>3.4995901302247181</v>
      </c>
      <c r="D133" s="151">
        <f t="shared" si="261"/>
        <v>3.6172306493557351</v>
      </c>
      <c r="E133" s="151">
        <f t="shared" si="261"/>
        <v>3.6593951137034177</v>
      </c>
      <c r="F133" s="151">
        <f t="shared" si="261"/>
        <v>3.8105394511720654</v>
      </c>
      <c r="G133" s="151">
        <f t="shared" si="261"/>
        <v>3.4351980065023122</v>
      </c>
      <c r="H133" s="151">
        <f t="shared" ref="H133:I133" si="262">H85/H37</f>
        <v>3.5800973454808123</v>
      </c>
      <c r="I133" s="151">
        <f t="shared" si="262"/>
        <v>4.0166630647847814</v>
      </c>
      <c r="J133" s="135">
        <f t="shared" si="261"/>
        <v>4.1348355226921267</v>
      </c>
      <c r="K133" s="151">
        <f t="shared" si="261"/>
        <v>3.9194707850277242</v>
      </c>
      <c r="L133" s="163">
        <f t="shared" si="261"/>
        <v>4.468714024592817</v>
      </c>
      <c r="N133" s="23">
        <f t="shared" si="207"/>
        <v>0.14013198967145962</v>
      </c>
    </row>
    <row r="134" spans="1:14" ht="20.100000000000001" customHeight="1" x14ac:dyDescent="0.25">
      <c r="A134" s="24"/>
      <c r="B134" t="s">
        <v>36</v>
      </c>
      <c r="C134" s="40">
        <f t="shared" ref="C134:L134" si="263">C86/C38</f>
        <v>9.4593915192518825</v>
      </c>
      <c r="D134" s="28">
        <f t="shared" si="263"/>
        <v>9.8262393081334114</v>
      </c>
      <c r="E134" s="28">
        <f t="shared" si="263"/>
        <v>9.8714347596235577</v>
      </c>
      <c r="F134" s="28">
        <f t="shared" si="263"/>
        <v>9.5642067097241092</v>
      </c>
      <c r="G134" s="28">
        <f t="shared" si="263"/>
        <v>8.986912153786843</v>
      </c>
      <c r="H134" s="28">
        <f t="shared" ref="H134:I134" si="264">H86/H38</f>
        <v>9.5622009717787151</v>
      </c>
      <c r="I134" s="28">
        <f t="shared" si="264"/>
        <v>9.9430058177758394</v>
      </c>
      <c r="J134" s="136">
        <f t="shared" si="263"/>
        <v>9.7784277472970196</v>
      </c>
      <c r="K134" s="28">
        <f t="shared" si="263"/>
        <v>9.6515269337496896</v>
      </c>
      <c r="L134" s="164">
        <f t="shared" si="263"/>
        <v>10.515241928114065</v>
      </c>
      <c r="N134" s="30">
        <f t="shared" si="207"/>
        <v>8.9489984361346642E-2</v>
      </c>
    </row>
    <row r="135" spans="1:14" ht="20.100000000000001" customHeight="1" thickBot="1" x14ac:dyDescent="0.3">
      <c r="A135" s="203"/>
      <c r="B135" t="s">
        <v>35</v>
      </c>
      <c r="C135" s="40">
        <f t="shared" ref="C135:L135" si="265">C87/C39</f>
        <v>2.7053523323271169</v>
      </c>
      <c r="D135" s="28">
        <f t="shared" si="265"/>
        <v>2.8582163449429099</v>
      </c>
      <c r="E135" s="28">
        <f t="shared" si="265"/>
        <v>2.9886613293918165</v>
      </c>
      <c r="F135" s="28">
        <f t="shared" si="265"/>
        <v>3.0033512190316172</v>
      </c>
      <c r="G135" s="28">
        <f t="shared" si="265"/>
        <v>3.0311924516799711</v>
      </c>
      <c r="H135" s="28">
        <f t="shared" ref="H135:I135" si="266">H87/H39</f>
        <v>3.2037699739392358</v>
      </c>
      <c r="I135" s="28">
        <f t="shared" si="266"/>
        <v>3.3885104935815291</v>
      </c>
      <c r="J135" s="136">
        <f t="shared" si="265"/>
        <v>3.465375271778258</v>
      </c>
      <c r="K135" s="28">
        <f t="shared" si="265"/>
        <v>3.364602547109472</v>
      </c>
      <c r="L135" s="164">
        <f t="shared" si="265"/>
        <v>3.4391147478551498</v>
      </c>
      <c r="N135" s="30">
        <f t="shared" si="207"/>
        <v>2.2145914622127109E-2</v>
      </c>
    </row>
    <row r="136" spans="1:14" ht="20.100000000000001" customHeight="1" thickBot="1" x14ac:dyDescent="0.3">
      <c r="A136" s="5" t="s">
        <v>6</v>
      </c>
      <c r="B136" s="6"/>
      <c r="C136" s="39">
        <f t="shared" ref="C136:L136" si="267">C88/C40</f>
        <v>4.721032914532131</v>
      </c>
      <c r="D136" s="151">
        <f t="shared" si="267"/>
        <v>5.2663767289432464</v>
      </c>
      <c r="E136" s="151">
        <f t="shared" si="267"/>
        <v>5.8535288582290521</v>
      </c>
      <c r="F136" s="151">
        <f t="shared" si="267"/>
        <v>6.0191776162717172</v>
      </c>
      <c r="G136" s="151">
        <f t="shared" si="267"/>
        <v>5.2187933177837289</v>
      </c>
      <c r="H136" s="151">
        <f t="shared" ref="H136:I136" si="268">H88/H40</f>
        <v>5.2995905110737507</v>
      </c>
      <c r="I136" s="151">
        <f t="shared" si="268"/>
        <v>6.0143449148474577</v>
      </c>
      <c r="J136" s="135">
        <f t="shared" si="267"/>
        <v>6.3118538258163612</v>
      </c>
      <c r="K136" s="151">
        <f t="shared" si="267"/>
        <v>6.1627258980238464</v>
      </c>
      <c r="L136" s="163">
        <f t="shared" si="267"/>
        <v>7.0358644055164703</v>
      </c>
      <c r="N136" s="23">
        <f t="shared" si="207"/>
        <v>0.14168056829731895</v>
      </c>
    </row>
    <row r="137" spans="1:14" ht="20.100000000000001" customHeight="1" x14ac:dyDescent="0.25">
      <c r="A137" s="24"/>
      <c r="B137" t="s">
        <v>36</v>
      </c>
      <c r="C137" s="40">
        <f t="shared" ref="C137:L137" si="269">C89/C41</f>
        <v>10.43620664331918</v>
      </c>
      <c r="D137" s="28">
        <f t="shared" si="269"/>
        <v>10.88841256916583</v>
      </c>
      <c r="E137" s="28">
        <f t="shared" si="269"/>
        <v>11.564204729106528</v>
      </c>
      <c r="F137" s="28">
        <f t="shared" si="269"/>
        <v>11.385769200869499</v>
      </c>
      <c r="G137" s="28">
        <f t="shared" si="269"/>
        <v>11.546971243508999</v>
      </c>
      <c r="H137" s="28">
        <f t="shared" ref="H137:I137" si="270">H89/H41</f>
        <v>11.892505266359258</v>
      </c>
      <c r="I137" s="28">
        <f t="shared" si="270"/>
        <v>12.303110718382822</v>
      </c>
      <c r="J137" s="136">
        <f t="shared" si="269"/>
        <v>13.047184442439351</v>
      </c>
      <c r="K137" s="28">
        <f t="shared" si="269"/>
        <v>12.829518596292241</v>
      </c>
      <c r="L137" s="223">
        <f t="shared" si="269"/>
        <v>14.355030830557013</v>
      </c>
      <c r="N137" s="30">
        <f t="shared" si="207"/>
        <v>0.11890642839129197</v>
      </c>
    </row>
    <row r="138" spans="1:14" ht="20.100000000000001" customHeight="1" thickBot="1" x14ac:dyDescent="0.3">
      <c r="A138" s="203"/>
      <c r="B138" t="s">
        <v>35</v>
      </c>
      <c r="C138" s="40">
        <f t="shared" ref="C138:L138" si="271">C90/C42</f>
        <v>3.2203387361387796</v>
      </c>
      <c r="D138" s="28">
        <f t="shared" si="271"/>
        <v>3.5336721368834847</v>
      </c>
      <c r="E138" s="28">
        <f t="shared" si="271"/>
        <v>3.794407741231824</v>
      </c>
      <c r="F138" s="28">
        <f t="shared" si="271"/>
        <v>3.9585855236113172</v>
      </c>
      <c r="G138" s="28">
        <f t="shared" si="271"/>
        <v>4.0425965657700518</v>
      </c>
      <c r="H138" s="28">
        <f t="shared" ref="H138:I138" si="272">H90/H42</f>
        <v>4.2325026788254618</v>
      </c>
      <c r="I138" s="28">
        <f t="shared" si="272"/>
        <v>4.4023403456926475</v>
      </c>
      <c r="J138" s="136">
        <f t="shared" si="271"/>
        <v>4.4829947223541122</v>
      </c>
      <c r="K138" s="28">
        <f t="shared" si="271"/>
        <v>4.3455890587298649</v>
      </c>
      <c r="L138" s="164">
        <f t="shared" si="271"/>
        <v>4.3664705404711137</v>
      </c>
      <c r="N138" s="30">
        <f t="shared" si="207"/>
        <v>4.805213161907235E-3</v>
      </c>
    </row>
    <row r="139" spans="1:14" ht="20.100000000000001" customHeight="1" thickBot="1" x14ac:dyDescent="0.3">
      <c r="A139" s="5" t="s">
        <v>7</v>
      </c>
      <c r="B139" s="6"/>
      <c r="C139" s="39">
        <f t="shared" ref="C139:L139" si="273">C91/C43</f>
        <v>13.606317179877836</v>
      </c>
      <c r="D139" s="151">
        <f t="shared" si="273"/>
        <v>12.864860068951531</v>
      </c>
      <c r="E139" s="151">
        <f t="shared" si="273"/>
        <v>15.569859982213398</v>
      </c>
      <c r="F139" s="151">
        <f t="shared" si="273"/>
        <v>14.675860440346899</v>
      </c>
      <c r="G139" s="151">
        <f t="shared" si="273"/>
        <v>13.006134342999436</v>
      </c>
      <c r="H139" s="151">
        <f t="shared" ref="H139:I139" si="274">H91/H43</f>
        <v>12.607329984578895</v>
      </c>
      <c r="I139" s="151">
        <f t="shared" si="274"/>
        <v>13.06271028288587</v>
      </c>
      <c r="J139" s="135">
        <f t="shared" si="273"/>
        <v>14.294141556075092</v>
      </c>
      <c r="K139" s="151">
        <f t="shared" si="273"/>
        <v>13.132796377965118</v>
      </c>
      <c r="L139" s="163">
        <f t="shared" si="273"/>
        <v>17.057581854342622</v>
      </c>
      <c r="N139" s="23">
        <f t="shared" si="207"/>
        <v>0.29885375234803091</v>
      </c>
    </row>
    <row r="140" spans="1:14" ht="20.100000000000001" customHeight="1" x14ac:dyDescent="0.25">
      <c r="A140" s="24"/>
      <c r="B140" t="s">
        <v>36</v>
      </c>
      <c r="C140" s="40">
        <f t="shared" ref="C140:L140" si="275">C92/C44</f>
        <v>17.343538291795131</v>
      </c>
      <c r="D140" s="28">
        <f t="shared" si="275"/>
        <v>15.135612348541587</v>
      </c>
      <c r="E140" s="28">
        <f t="shared" si="275"/>
        <v>17.897327696503972</v>
      </c>
      <c r="F140" s="28">
        <f t="shared" si="275"/>
        <v>17.227658366505111</v>
      </c>
      <c r="G140" s="28">
        <f t="shared" si="275"/>
        <v>17.857502174372957</v>
      </c>
      <c r="H140" s="28">
        <f t="shared" ref="H140:I140" si="276">H92/H44</f>
        <v>18.798711710200049</v>
      </c>
      <c r="I140" s="28">
        <f t="shared" si="276"/>
        <v>17.919003784753031</v>
      </c>
      <c r="J140" s="136">
        <f t="shared" si="275"/>
        <v>19.249864565288746</v>
      </c>
      <c r="K140" s="28">
        <f t="shared" si="275"/>
        <v>18.381015105650075</v>
      </c>
      <c r="L140" s="164">
        <f t="shared" si="275"/>
        <v>21.477763467717548</v>
      </c>
      <c r="N140" s="30">
        <f t="shared" si="207"/>
        <v>0.16847537223967429</v>
      </c>
    </row>
    <row r="141" spans="1:14" ht="20.100000000000001" customHeight="1" thickBot="1" x14ac:dyDescent="0.3">
      <c r="A141" s="203"/>
      <c r="B141" t="s">
        <v>35</v>
      </c>
      <c r="C141" s="40">
        <f t="shared" ref="C141:L141" si="277">C93/C45</f>
        <v>5.7456459973539813</v>
      </c>
      <c r="D141" s="28">
        <f t="shared" si="277"/>
        <v>6.3598698970344749</v>
      </c>
      <c r="E141" s="28">
        <f t="shared" si="277"/>
        <v>6.435994581767444</v>
      </c>
      <c r="F141" s="28">
        <f t="shared" si="277"/>
        <v>6.9692724983047567</v>
      </c>
      <c r="G141" s="28">
        <f t="shared" si="277"/>
        <v>6.6667110355702084</v>
      </c>
      <c r="H141" s="28">
        <f t="shared" ref="H141:I141" si="278">H93/H45</f>
        <v>6.8066812227074234</v>
      </c>
      <c r="I141" s="28">
        <f t="shared" si="278"/>
        <v>7.377479985331302</v>
      </c>
      <c r="J141" s="136">
        <f t="shared" si="277"/>
        <v>8.46938415801141</v>
      </c>
      <c r="K141" s="28">
        <f t="shared" si="277"/>
        <v>7.9481259834116145</v>
      </c>
      <c r="L141" s="164">
        <f t="shared" si="277"/>
        <v>8.8081966687549542</v>
      </c>
      <c r="N141" s="30">
        <f t="shared" si="207"/>
        <v>0.10821049982579255</v>
      </c>
    </row>
    <row r="142" spans="1:14" ht="20.100000000000001" customHeight="1" x14ac:dyDescent="0.25">
      <c r="A142" s="479" t="s">
        <v>20</v>
      </c>
      <c r="B142" s="490"/>
      <c r="C142" s="224">
        <f t="shared" ref="C142:L142" si="279">C94/C46</f>
        <v>4.7569112942824816</v>
      </c>
      <c r="D142" s="225">
        <f t="shared" si="279"/>
        <v>5.1415914345030833</v>
      </c>
      <c r="E142" s="225">
        <f t="shared" si="279"/>
        <v>5.4155944930994329</v>
      </c>
      <c r="F142" s="225">
        <f t="shared" si="279"/>
        <v>5.4857998961083991</v>
      </c>
      <c r="G142" s="225">
        <f t="shared" si="279"/>
        <v>4.8047074816599187</v>
      </c>
      <c r="H142" s="225">
        <f t="shared" ref="H142:I142" si="280">H94/H46</f>
        <v>4.927343918472844</v>
      </c>
      <c r="I142" s="225">
        <f t="shared" si="280"/>
        <v>5.707076326358032</v>
      </c>
      <c r="J142" s="226">
        <f t="shared" si="279"/>
        <v>6.0854679928238173</v>
      </c>
      <c r="K142" s="227">
        <f t="shared" si="279"/>
        <v>11.658431565436592</v>
      </c>
      <c r="L142" s="228">
        <f t="shared" si="279"/>
        <v>14.110017626535919</v>
      </c>
      <c r="N142" s="141">
        <f t="shared" si="207"/>
        <v>0.21028438065095068</v>
      </c>
    </row>
    <row r="143" spans="1:14" ht="20.100000000000001" customHeight="1" x14ac:dyDescent="0.25">
      <c r="A143" s="24"/>
      <c r="B143" t="s">
        <v>36</v>
      </c>
      <c r="C143" s="229">
        <f t="shared" ref="C143:L143" si="281">C95/C47</f>
        <v>9.8494977541431705</v>
      </c>
      <c r="D143" s="28">
        <f t="shared" si="281"/>
        <v>10.411404658338641</v>
      </c>
      <c r="E143" s="28">
        <f t="shared" si="281"/>
        <v>10.813566770358026</v>
      </c>
      <c r="F143" s="28">
        <f t="shared" si="281"/>
        <v>10.404073354368721</v>
      </c>
      <c r="G143" s="28">
        <f t="shared" si="281"/>
        <v>10.469578868030986</v>
      </c>
      <c r="H143" s="28">
        <f t="shared" ref="H143:I143" si="282">H95/H47</f>
        <v>10.653550547848225</v>
      </c>
      <c r="I143" s="28">
        <f t="shared" si="282"/>
        <v>11.345135370381323</v>
      </c>
      <c r="J143" s="230">
        <f t="shared" si="281"/>
        <v>12.135852289261706</v>
      </c>
      <c r="K143" s="40">
        <f t="shared" si="281"/>
        <v>11.824573493327886</v>
      </c>
      <c r="L143" s="164">
        <f t="shared" si="281"/>
        <v>13.314973147804976</v>
      </c>
      <c r="N143" s="30">
        <f t="shared" si="207"/>
        <v>0.12604257187948975</v>
      </c>
    </row>
    <row r="144" spans="1:14" ht="20.100000000000001" customHeight="1" thickBot="1" x14ac:dyDescent="0.3">
      <c r="A144" s="31"/>
      <c r="B144" s="25" t="s">
        <v>35</v>
      </c>
      <c r="C144" s="231">
        <f t="shared" ref="C144:L144" si="283">C96/C48</f>
        <v>3.2123307365165226</v>
      </c>
      <c r="D144" s="29">
        <f t="shared" si="283"/>
        <v>3.4169911944004991</v>
      </c>
      <c r="E144" s="29">
        <f t="shared" si="283"/>
        <v>3.594888865750693</v>
      </c>
      <c r="F144" s="29">
        <f t="shared" si="283"/>
        <v>3.6577742806699343</v>
      </c>
      <c r="G144" s="29">
        <f t="shared" si="283"/>
        <v>3.7299053053651443</v>
      </c>
      <c r="H144" s="29">
        <f t="shared" ref="H144:I144" si="284">H96/H48</f>
        <v>3.9196333056686998</v>
      </c>
      <c r="I144" s="29">
        <f t="shared" si="284"/>
        <v>4.1337077337729529</v>
      </c>
      <c r="J144" s="232">
        <f t="shared" si="283"/>
        <v>4.3079260204976384</v>
      </c>
      <c r="K144" s="41">
        <f t="shared" si="283"/>
        <v>4.1462227112752821</v>
      </c>
      <c r="L144" s="233">
        <f t="shared" si="283"/>
        <v>4.3027748622443935</v>
      </c>
      <c r="N144" s="34">
        <f t="shared" si="207"/>
        <v>3.775777662482574E-2</v>
      </c>
    </row>
    <row r="146" spans="1:1" ht="15.75" x14ac:dyDescent="0.25">
      <c r="A146" s="99" t="s">
        <v>38</v>
      </c>
    </row>
  </sheetData>
  <mergeCells count="54">
    <mergeCell ref="A142:B142"/>
    <mergeCell ref="J101:J102"/>
    <mergeCell ref="N53:N54"/>
    <mergeCell ref="O53:O54"/>
    <mergeCell ref="N101:N102"/>
    <mergeCell ref="A101:B102"/>
    <mergeCell ref="C101:C102"/>
    <mergeCell ref="D101:D102"/>
    <mergeCell ref="E101:E102"/>
    <mergeCell ref="A53:B54"/>
    <mergeCell ref="K53:L53"/>
    <mergeCell ref="A94:B94"/>
    <mergeCell ref="K101:L101"/>
    <mergeCell ref="J53:J54"/>
    <mergeCell ref="H53:H54"/>
    <mergeCell ref="H101:H102"/>
    <mergeCell ref="Y5:Z5"/>
    <mergeCell ref="Y53:Z53"/>
    <mergeCell ref="N5:N6"/>
    <mergeCell ref="O5:O6"/>
    <mergeCell ref="P5:P6"/>
    <mergeCell ref="P53:P54"/>
    <mergeCell ref="V5:W5"/>
    <mergeCell ref="V53:W53"/>
    <mergeCell ref="U5:U6"/>
    <mergeCell ref="U53:U54"/>
    <mergeCell ref="S5:S6"/>
    <mergeCell ref="S53:S54"/>
    <mergeCell ref="R5:R6"/>
    <mergeCell ref="R53:R54"/>
    <mergeCell ref="T5:T6"/>
    <mergeCell ref="T53:T54"/>
    <mergeCell ref="A5:B6"/>
    <mergeCell ref="C5:C6"/>
    <mergeCell ref="D5:D6"/>
    <mergeCell ref="E5:E6"/>
    <mergeCell ref="C53:C54"/>
    <mergeCell ref="D53:D54"/>
    <mergeCell ref="E53:E54"/>
    <mergeCell ref="A46:B46"/>
    <mergeCell ref="F101:F102"/>
    <mergeCell ref="F5:F6"/>
    <mergeCell ref="Q5:Q6"/>
    <mergeCell ref="F53:F54"/>
    <mergeCell ref="Q53:Q54"/>
    <mergeCell ref="H5:H6"/>
    <mergeCell ref="J5:J6"/>
    <mergeCell ref="K5:L5"/>
    <mergeCell ref="G5:G6"/>
    <mergeCell ref="G53:G54"/>
    <mergeCell ref="G101:G102"/>
    <mergeCell ref="I5:I6"/>
    <mergeCell ref="I53:I54"/>
    <mergeCell ref="I101:I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N103:N105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N106:N108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N109:N111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N112:N114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N115:N117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N118:N120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N121:N123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N124:N126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N127:N129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N130:N132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N133:N135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N136:N138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N139:N141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N142:N144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Y46:Y48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Y94:Y96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Y7:Z9 Z46:Z48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Y10:Z12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Y13:Z15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Y16:Z18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Y19:Z21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Y22:Z24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Y25:Z27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Y28:Z30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Y34:Z36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Y37:Z39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Y40:Z42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Y43:Z45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Y55:Z57 Z94:Z96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Y58:Z60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Y61:Z63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Y64:Z66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Y67:Z69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Y70:Z72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Y73:Z75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Y76:Z78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Y79:Z81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Y82:Z84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Y85:Z87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Y88:Z90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Y91:Z93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C118"/>
  <sheetViews>
    <sheetView showGridLines="0" topLeftCell="N1" zoomScale="119" zoomScaleNormal="119" workbookViewId="0">
      <selection activeCell="Y14" sqref="Y14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9" width="13.42578125" customWidth="1"/>
    <col min="10" max="10" width="13.5703125" customWidth="1"/>
    <col min="11" max="12" width="12.425781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71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(JAN-JUN)</v>
      </c>
    </row>
    <row r="4" spans="1:29" ht="15.75" thickBot="1" x14ac:dyDescent="0.3"/>
    <row r="5" spans="1:29" ht="24" customHeight="1" x14ac:dyDescent="0.25">
      <c r="A5" s="479" t="s">
        <v>78</v>
      </c>
      <c r="B5" s="464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95</v>
      </c>
      <c r="L5" s="467"/>
      <c r="N5" s="49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71">
        <v>2023</v>
      </c>
      <c r="V5" s="466" t="str">
        <f>K5</f>
        <v>janeiro - junho</v>
      </c>
      <c r="W5" s="467"/>
      <c r="Y5" s="502" t="s">
        <v>87</v>
      </c>
      <c r="Z5" s="503"/>
    </row>
    <row r="6" spans="1:29" ht="20.25" customHeight="1" thickBot="1" x14ac:dyDescent="0.3">
      <c r="A6" s="480"/>
      <c r="B6" s="465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68"/>
      <c r="R6" s="468"/>
      <c r="S6" s="468"/>
      <c r="T6" s="468"/>
      <c r="U6" s="497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f>SUM(C8:C16)</f>
        <v>73589682</v>
      </c>
      <c r="D7" s="14">
        <f>SUM(D8:D16)</f>
        <v>80208943</v>
      </c>
      <c r="E7" s="14">
        <f>SUM(E8:E16)</f>
        <v>81369316</v>
      </c>
      <c r="F7" s="14">
        <f>SUM(F8:F16)</f>
        <v>89195523</v>
      </c>
      <c r="G7" s="14">
        <f>SUM(G8:G16)</f>
        <v>49337605</v>
      </c>
      <c r="H7" s="14">
        <v>45824290</v>
      </c>
      <c r="I7" s="14">
        <v>76713255.278999954</v>
      </c>
      <c r="J7" s="14">
        <v>80079306.492999956</v>
      </c>
      <c r="K7" s="180">
        <v>35476186.975999966</v>
      </c>
      <c r="L7" s="179">
        <v>46950492.00600002</v>
      </c>
      <c r="M7" s="1"/>
      <c r="N7" s="134">
        <f t="shared" ref="N7:T7" si="0">C7/C28</f>
        <v>0.28645210339566635</v>
      </c>
      <c r="O7" s="21">
        <f t="shared" si="0"/>
        <v>0.29996382809659872</v>
      </c>
      <c r="P7" s="21">
        <f t="shared" si="0"/>
        <v>0.30810715382130371</v>
      </c>
      <c r="Q7" s="21">
        <f t="shared" si="0"/>
        <v>0.32051134028015688</v>
      </c>
      <c r="R7" s="259">
        <f t="shared" si="0"/>
        <v>0.19675932743408217</v>
      </c>
      <c r="S7" s="259">
        <f t="shared" si="0"/>
        <v>0.17975275068334365</v>
      </c>
      <c r="T7" s="259">
        <f t="shared" si="0"/>
        <v>0.28345100818000141</v>
      </c>
      <c r="U7" s="22">
        <f>J7/J28</f>
        <v>0.28928046707360383</v>
      </c>
      <c r="V7" s="20">
        <f>K7/K28</f>
        <v>0.27455926494470345</v>
      </c>
      <c r="W7" s="234">
        <f>L7/L28</f>
        <v>0.34192872540945229</v>
      </c>
      <c r="X7" s="1"/>
      <c r="Y7" s="64">
        <f>(L7-K7)/K7</f>
        <v>0.32343681799181373</v>
      </c>
      <c r="Z7" s="101">
        <f>(W7-V7)*100</f>
        <v>6.736946046474884</v>
      </c>
      <c r="AC7" s="1"/>
    </row>
    <row r="8" spans="1:29" ht="20.100000000000001" customHeight="1" x14ac:dyDescent="0.25">
      <c r="A8" s="24"/>
      <c r="B8" s="143" t="s">
        <v>64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35">
        <v>37656765.200999983</v>
      </c>
      <c r="J8" s="12">
        <v>39691044.295999959</v>
      </c>
      <c r="K8" s="10">
        <v>17689893.578999981</v>
      </c>
      <c r="L8" s="161">
        <v>22833609.428999998</v>
      </c>
      <c r="N8" s="77">
        <f t="shared" ref="N8:N16" si="1">C8/$C$7</f>
        <v>0.50785134524701436</v>
      </c>
      <c r="O8" s="18">
        <f t="shared" ref="O8:O16" si="2">D8/$D$7</f>
        <v>0.48465533325878635</v>
      </c>
      <c r="P8" s="18">
        <f t="shared" ref="P8:P16" si="3">E8/$E$7</f>
        <v>0.4847812779942749</v>
      </c>
      <c r="Q8" s="37">
        <f>F8/$F$7</f>
        <v>0.4878240133195923</v>
      </c>
      <c r="R8" s="37">
        <f>G8/$G$7</f>
        <v>0.49100119472763221</v>
      </c>
      <c r="S8" s="37">
        <f>H8/$H$7</f>
        <v>0.47548082032476663</v>
      </c>
      <c r="T8" s="37">
        <f>I8/$I$7</f>
        <v>0.49087690339883699</v>
      </c>
      <c r="U8" s="19">
        <f t="shared" ref="U8:U16" si="4">J8/$J$7</f>
        <v>0.49564670367705427</v>
      </c>
      <c r="V8" s="96">
        <f>K8/$K$7</f>
        <v>0.4986413447129307</v>
      </c>
      <c r="W8" s="78">
        <f>L8/$L$7</f>
        <v>0.48633376251056082</v>
      </c>
      <c r="Y8" s="107">
        <f t="shared" ref="Y8:Y38" si="5">(L8-K8)/K8</f>
        <v>0.29077144116379661</v>
      </c>
      <c r="Z8" s="108">
        <f t="shared" ref="Z8:Z38" si="6">(W8-V8)*100</f>
        <v>-1.2307582202369882</v>
      </c>
    </row>
    <row r="9" spans="1:29" ht="20.100000000000001" customHeight="1" x14ac:dyDescent="0.25">
      <c r="A9" s="24"/>
      <c r="B9" s="143" t="s">
        <v>65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35">
        <v>7834524.8330000006</v>
      </c>
      <c r="J9" s="12">
        <v>7640634.6390000004</v>
      </c>
      <c r="K9" s="10">
        <v>3177497.1949999998</v>
      </c>
      <c r="L9" s="161">
        <v>3995168.2680000002</v>
      </c>
      <c r="N9" s="77">
        <f t="shared" ref="N9:N15" si="7">C9/$C$7</f>
        <v>8.1480933699373773E-2</v>
      </c>
      <c r="O9" s="18">
        <f t="shared" ref="O9:O15" si="8">D9/$D$7</f>
        <v>9.0456010622157176E-2</v>
      </c>
      <c r="P9" s="18">
        <f t="shared" ref="P9:P15" si="9">E9/$E$7</f>
        <v>9.6272936594428302E-2</v>
      </c>
      <c r="Q9" s="37">
        <f t="shared" ref="Q9:Q16" si="10">F9/$F$7</f>
        <v>9.967642658477377E-2</v>
      </c>
      <c r="R9" s="37">
        <f t="shared" ref="R9:R16" si="11">G9/$G$7</f>
        <v>9.5472571074335696E-2</v>
      </c>
      <c r="S9" s="37">
        <f t="shared" ref="S9:S15" si="12">H9/$H$7</f>
        <v>0.10629074667605325</v>
      </c>
      <c r="T9" s="37">
        <f t="shared" ref="T9:T16" si="13">I9/$I$7</f>
        <v>0.10212739381879263</v>
      </c>
      <c r="U9" s="19">
        <f t="shared" ref="U9:U15" si="14">J9/$J$7</f>
        <v>9.5413346763534954E-2</v>
      </c>
      <c r="V9" s="96">
        <f t="shared" ref="V9:V15" si="15">K9/$K$7</f>
        <v>8.9567043863806775E-2</v>
      </c>
      <c r="W9" s="78">
        <f t="shared" ref="W9:W15" si="16">L9/$L$7</f>
        <v>8.5093214092185426E-2</v>
      </c>
      <c r="Y9" s="145">
        <f t="shared" ref="Y9:Y16" si="17">(L9-K9)/K9</f>
        <v>0.25733180009935475</v>
      </c>
      <c r="Z9" s="104">
        <f t="shared" ref="Z9:Z15" si="18">(W9-V9)*100</f>
        <v>-0.44738297716213488</v>
      </c>
    </row>
    <row r="10" spans="1:29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35">
        <v>14786.144999999997</v>
      </c>
      <c r="J10" s="12">
        <v>12779.007</v>
      </c>
      <c r="K10" s="10">
        <v>6182.6509999999998</v>
      </c>
      <c r="L10" s="161">
        <v>1890.3519999999999</v>
      </c>
      <c r="N10" s="77">
        <f t="shared" si="7"/>
        <v>4.6204847032767449E-4</v>
      </c>
      <c r="O10" s="18">
        <f t="shared" si="8"/>
        <v>5.843862074083186E-4</v>
      </c>
      <c r="P10" s="18">
        <f t="shared" si="9"/>
        <v>8.698610665474932E-4</v>
      </c>
      <c r="Q10" s="37">
        <f t="shared" si="10"/>
        <v>4.9262562202813701E-4</v>
      </c>
      <c r="R10" s="37">
        <f t="shared" si="11"/>
        <v>7.595220724637931E-4</v>
      </c>
      <c r="S10" s="37">
        <f t="shared" si="12"/>
        <v>5.8907623009543631E-4</v>
      </c>
      <c r="T10" s="37">
        <f t="shared" si="13"/>
        <v>1.9274563367470163E-4</v>
      </c>
      <c r="U10" s="19">
        <f t="shared" si="14"/>
        <v>1.5957939147633681E-4</v>
      </c>
      <c r="V10" s="96">
        <f t="shared" si="15"/>
        <v>1.7427608565099266E-4</v>
      </c>
      <c r="W10" s="78">
        <f t="shared" si="16"/>
        <v>4.0262666464888656E-5</v>
      </c>
      <c r="Y10" s="145">
        <f t="shared" si="17"/>
        <v>-0.69424895566642852</v>
      </c>
      <c r="Z10" s="104">
        <f t="shared" si="18"/>
        <v>-1.34013419186104E-2</v>
      </c>
      <c r="AC10" s="1"/>
    </row>
    <row r="11" spans="1:29" ht="20.100000000000001" customHeight="1" x14ac:dyDescent="0.25">
      <c r="A11" s="24"/>
      <c r="B11" s="143" t="s">
        <v>66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17489523</v>
      </c>
      <c r="I11" s="35">
        <v>28417072.174999986</v>
      </c>
      <c r="J11" s="12">
        <v>29454409.829999998</v>
      </c>
      <c r="K11" s="10">
        <v>12888945.17599998</v>
      </c>
      <c r="L11" s="161">
        <v>18678710.726000026</v>
      </c>
      <c r="N11" s="77">
        <f t="shared" si="7"/>
        <v>0.37278068411818926</v>
      </c>
      <c r="O11" s="18">
        <f t="shared" si="8"/>
        <v>0.38336688964969906</v>
      </c>
      <c r="P11" s="18">
        <f t="shared" si="9"/>
        <v>0.37960659519369683</v>
      </c>
      <c r="Q11" s="37">
        <f t="shared" si="10"/>
        <v>0.37798126930653236</v>
      </c>
      <c r="R11" s="37">
        <f t="shared" si="11"/>
        <v>0.37237478389962381</v>
      </c>
      <c r="S11" s="37">
        <f t="shared" si="12"/>
        <v>0.38166489868146347</v>
      </c>
      <c r="T11" s="37">
        <f t="shared" si="13"/>
        <v>0.37043235972257171</v>
      </c>
      <c r="U11" s="19">
        <f t="shared" si="14"/>
        <v>0.36781549591185236</v>
      </c>
      <c r="V11" s="96">
        <f t="shared" si="15"/>
        <v>0.36331258443077591</v>
      </c>
      <c r="W11" s="78">
        <f t="shared" si="16"/>
        <v>0.39783844487961889</v>
      </c>
      <c r="Y11" s="145">
        <f t="shared" si="17"/>
        <v>0.44920398612455503</v>
      </c>
      <c r="Z11" s="104">
        <f t="shared" si="18"/>
        <v>3.4525860448842982</v>
      </c>
    </row>
    <row r="12" spans="1:29" ht="20.100000000000001" customHeight="1" x14ac:dyDescent="0.25">
      <c r="A12" s="24"/>
      <c r="B12" t="s">
        <v>67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35">
        <v>2418649.9020000007</v>
      </c>
      <c r="J12" s="12">
        <v>2878269.3310000002</v>
      </c>
      <c r="K12" s="10">
        <v>1483172.7489999998</v>
      </c>
      <c r="L12" s="161">
        <v>1252491.0819999999</v>
      </c>
      <c r="N12" s="77">
        <f t="shared" si="7"/>
        <v>3.2910048449455186E-2</v>
      </c>
      <c r="O12" s="18">
        <f t="shared" si="8"/>
        <v>3.8843785785831884E-2</v>
      </c>
      <c r="P12" s="18">
        <f t="shared" si="9"/>
        <v>3.6749381056613524E-2</v>
      </c>
      <c r="Q12" s="37">
        <f t="shared" si="10"/>
        <v>2.9995900130548033E-2</v>
      </c>
      <c r="R12" s="37">
        <f t="shared" si="11"/>
        <v>3.5456544759316956E-2</v>
      </c>
      <c r="S12" s="37">
        <f t="shared" si="12"/>
        <v>3.1092636678058734E-2</v>
      </c>
      <c r="T12" s="37">
        <f t="shared" si="13"/>
        <v>3.1528448287112376E-2</v>
      </c>
      <c r="U12" s="19">
        <f t="shared" si="14"/>
        <v>3.5942735483749488E-2</v>
      </c>
      <c r="V12" s="96">
        <f t="shared" si="15"/>
        <v>4.1807558123520508E-2</v>
      </c>
      <c r="W12" s="78">
        <f t="shared" si="16"/>
        <v>2.6676846790869378E-2</v>
      </c>
      <c r="Y12" s="145">
        <f t="shared" si="17"/>
        <v>-0.15553256837784574</v>
      </c>
      <c r="Z12" s="104">
        <f t="shared" si="18"/>
        <v>-1.513071133265113</v>
      </c>
    </row>
    <row r="13" spans="1:29" ht="20.100000000000001" customHeight="1" x14ac:dyDescent="0.25">
      <c r="A13" s="24"/>
      <c r="B13" s="143" t="s">
        <v>82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6760</v>
      </c>
      <c r="I13" s="35">
        <v>4931.2389999999996</v>
      </c>
      <c r="J13" s="12">
        <v>7168.9759999999997</v>
      </c>
      <c r="K13" s="10">
        <v>2305.328</v>
      </c>
      <c r="L13" s="161">
        <v>2205.6579999999999</v>
      </c>
      <c r="N13" s="77">
        <f t="shared" si="7"/>
        <v>0</v>
      </c>
      <c r="O13" s="18">
        <f t="shared" si="8"/>
        <v>0</v>
      </c>
      <c r="P13" s="18">
        <f t="shared" si="9"/>
        <v>0</v>
      </c>
      <c r="Q13" s="37">
        <f t="shared" si="10"/>
        <v>0</v>
      </c>
      <c r="R13" s="37">
        <f t="shared" si="11"/>
        <v>0</v>
      </c>
      <c r="S13" s="37">
        <f t="shared" si="12"/>
        <v>1.4752001613118284E-4</v>
      </c>
      <c r="T13" s="37">
        <f t="shared" si="13"/>
        <v>6.4281446303712171E-5</v>
      </c>
      <c r="U13" s="19">
        <f t="shared" si="14"/>
        <v>8.9523452611651517E-5</v>
      </c>
      <c r="V13" s="96">
        <f t="shared" si="15"/>
        <v>6.4982406411364898E-5</v>
      </c>
      <c r="W13" s="78">
        <f t="shared" si="16"/>
        <v>4.6978378836118024E-5</v>
      </c>
      <c r="Y13" s="145">
        <f t="shared" si="17"/>
        <v>-4.3234628651541158E-2</v>
      </c>
      <c r="Z13" s="104">
        <f t="shared" si="18"/>
        <v>-1.8004027575246875E-3</v>
      </c>
    </row>
    <row r="14" spans="1:29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35"/>
      <c r="J14" s="12">
        <v>296.35500000000002</v>
      </c>
      <c r="K14" s="10"/>
      <c r="L14" s="161">
        <v>2479.4070000000002</v>
      </c>
      <c r="N14" s="77">
        <f t="shared" si="7"/>
        <v>0</v>
      </c>
      <c r="O14" s="18">
        <f t="shared" si="8"/>
        <v>0</v>
      </c>
      <c r="P14" s="18">
        <f t="shared" si="9"/>
        <v>0</v>
      </c>
      <c r="Q14" s="37">
        <f t="shared" si="10"/>
        <v>1.3049982340481371E-5</v>
      </c>
      <c r="R14" s="37">
        <f t="shared" si="11"/>
        <v>1.0884192696422942E-5</v>
      </c>
      <c r="S14" s="37">
        <f t="shared" si="12"/>
        <v>0</v>
      </c>
      <c r="T14" s="37">
        <f t="shared" si="13"/>
        <v>0</v>
      </c>
      <c r="U14" s="19">
        <f t="shared" si="14"/>
        <v>3.7007688125509125E-6</v>
      </c>
      <c r="V14" s="96">
        <f t="shared" si="15"/>
        <v>0</v>
      </c>
      <c r="W14" s="78">
        <f t="shared" si="16"/>
        <v>5.2808967362538936E-5</v>
      </c>
      <c r="Y14" s="145"/>
      <c r="Z14" s="104">
        <f t="shared" si="18"/>
        <v>5.280896736253894E-3</v>
      </c>
      <c r="AC14" s="1"/>
    </row>
    <row r="15" spans="1:29" ht="20.100000000000001" customHeight="1" x14ac:dyDescent="0.25">
      <c r="A15" s="24"/>
      <c r="B15" t="s">
        <v>69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5">
        <v>0</v>
      </c>
      <c r="I15" s="35">
        <v>0</v>
      </c>
      <c r="J15" s="12">
        <v>0</v>
      </c>
      <c r="K15" s="10"/>
      <c r="L15" s="161"/>
      <c r="N15" s="77">
        <f t="shared" si="7"/>
        <v>0</v>
      </c>
      <c r="O15" s="18">
        <f t="shared" si="8"/>
        <v>0</v>
      </c>
      <c r="P15" s="18">
        <f t="shared" si="9"/>
        <v>0</v>
      </c>
      <c r="Q15" s="37">
        <f t="shared" si="10"/>
        <v>0</v>
      </c>
      <c r="R15" s="37">
        <f t="shared" si="11"/>
        <v>0</v>
      </c>
      <c r="S15" s="37">
        <f t="shared" si="12"/>
        <v>0</v>
      </c>
      <c r="T15" s="37">
        <f t="shared" si="13"/>
        <v>0</v>
      </c>
      <c r="U15" s="19">
        <f t="shared" si="14"/>
        <v>0</v>
      </c>
      <c r="V15" s="96">
        <f t="shared" si="15"/>
        <v>0</v>
      </c>
      <c r="W15" s="78">
        <f t="shared" si="16"/>
        <v>0</v>
      </c>
      <c r="Y15" s="145"/>
      <c r="Z15" s="104">
        <f t="shared" si="18"/>
        <v>0</v>
      </c>
    </row>
    <row r="16" spans="1:29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5">
        <v>216946</v>
      </c>
      <c r="I16" s="35">
        <v>370088.30099999998</v>
      </c>
      <c r="J16" s="12">
        <v>428629.31600000005</v>
      </c>
      <c r="K16" s="10">
        <v>228190.29800000001</v>
      </c>
      <c r="L16" s="161">
        <v>183937.08399999997</v>
      </c>
      <c r="N16" s="77">
        <f t="shared" si="1"/>
        <v>4.5149400156396929E-3</v>
      </c>
      <c r="O16" s="18">
        <f t="shared" si="2"/>
        <v>2.093594476117208E-3</v>
      </c>
      <c r="P16" s="18">
        <f t="shared" si="3"/>
        <v>1.7199480944389406E-3</v>
      </c>
      <c r="Q16" s="37">
        <f t="shared" si="10"/>
        <v>4.0167150541849505E-3</v>
      </c>
      <c r="R16" s="37">
        <f t="shared" si="11"/>
        <v>4.9244992739311119E-3</v>
      </c>
      <c r="S16" s="37">
        <f t="shared" ref="S16" si="19">H16/$H$7</f>
        <v>4.7343013934313003E-3</v>
      </c>
      <c r="T16" s="37">
        <f t="shared" si="13"/>
        <v>4.8243070855749576E-3</v>
      </c>
      <c r="U16" s="19">
        <f t="shared" si="4"/>
        <v>5.3525602901851833E-3</v>
      </c>
      <c r="V16" s="96">
        <f t="shared" ref="V16" si="20">K16/$K$7</f>
        <v>6.4322103769036193E-3</v>
      </c>
      <c r="W16" s="78">
        <f t="shared" ref="W16" si="21">L16/$L$7</f>
        <v>3.9176817141020337E-3</v>
      </c>
      <c r="Y16" s="145">
        <f t="shared" si="17"/>
        <v>-0.19393118107063445</v>
      </c>
      <c r="Z16" s="106">
        <f t="shared" si="6"/>
        <v>-0.25145286628015856</v>
      </c>
    </row>
    <row r="17" spans="1:29" ht="20.100000000000001" customHeight="1" thickBot="1" x14ac:dyDescent="0.3">
      <c r="A17" s="5" t="s">
        <v>35</v>
      </c>
      <c r="B17" s="6"/>
      <c r="C17" s="13">
        <f>SUM(C18:C27)</f>
        <v>183310795</v>
      </c>
      <c r="D17" s="14">
        <f>SUM(D18:D27)</f>
        <v>187186441</v>
      </c>
      <c r="E17" s="14">
        <f t="shared" ref="E17:G17" si="22">SUM(E18:E27)</f>
        <v>182724896</v>
      </c>
      <c r="F17" s="14">
        <f t="shared" si="22"/>
        <v>189095794</v>
      </c>
      <c r="G17" s="14">
        <f t="shared" si="22"/>
        <v>201413430</v>
      </c>
      <c r="H17" s="14">
        <v>209105272</v>
      </c>
      <c r="I17" s="14">
        <v>203980721.31900036</v>
      </c>
      <c r="J17" s="14">
        <v>200164613.34399977</v>
      </c>
      <c r="K17" s="13">
        <v>93735212.913000003</v>
      </c>
      <c r="L17" s="160">
        <v>90360264.642999917</v>
      </c>
      <c r="M17" s="1"/>
      <c r="N17" s="134">
        <f t="shared" ref="N17:T17" si="23">C17/C28</f>
        <v>0.71354789660433371</v>
      </c>
      <c r="O17" s="21">
        <f t="shared" si="23"/>
        <v>0.70003617190340128</v>
      </c>
      <c r="P17" s="21">
        <f t="shared" si="23"/>
        <v>0.69189284617869629</v>
      </c>
      <c r="Q17" s="21">
        <f t="shared" si="23"/>
        <v>0.67948865971984318</v>
      </c>
      <c r="R17" s="259">
        <f t="shared" si="23"/>
        <v>0.8032406725659178</v>
      </c>
      <c r="S17" s="259">
        <f t="shared" si="23"/>
        <v>0.82024724931665638</v>
      </c>
      <c r="T17" s="259">
        <f t="shared" si="23"/>
        <v>0.75369687933165086</v>
      </c>
      <c r="U17" s="22">
        <f>J17/J28</f>
        <v>0.72307959915738229</v>
      </c>
      <c r="V17" s="20">
        <f>K17/K28</f>
        <v>0.7254407350552966</v>
      </c>
      <c r="W17" s="234">
        <f>L17/L28</f>
        <v>0.65807127459054782</v>
      </c>
      <c r="X17" s="1"/>
      <c r="Y17" s="64">
        <f t="shared" si="5"/>
        <v>-3.6005127263460009E-2</v>
      </c>
      <c r="Z17" s="101">
        <f t="shared" si="6"/>
        <v>-6.7369460464748787</v>
      </c>
      <c r="AC17" s="26"/>
    </row>
    <row r="18" spans="1:29" ht="20.100000000000001" customHeight="1" x14ac:dyDescent="0.25">
      <c r="A18" s="24"/>
      <c r="B18" t="s">
        <v>64</v>
      </c>
      <c r="C18" s="10">
        <v>63208159</v>
      </c>
      <c r="D18" s="11">
        <v>65750811</v>
      </c>
      <c r="E18" s="11">
        <v>62925601</v>
      </c>
      <c r="F18" s="35">
        <v>68442945</v>
      </c>
      <c r="G18" s="35">
        <v>75276705</v>
      </c>
      <c r="H18" s="35">
        <v>74756891</v>
      </c>
      <c r="I18" s="35">
        <v>71396457.273000032</v>
      </c>
      <c r="J18" s="12">
        <v>69305397.668000028</v>
      </c>
      <c r="K18" s="10">
        <v>34015929.15699999</v>
      </c>
      <c r="L18" s="161">
        <v>32119090.473999985</v>
      </c>
      <c r="N18" s="77">
        <f t="shared" ref="N18:N27" si="24">C18/$C$17</f>
        <v>0.34481416656340397</v>
      </c>
      <c r="O18" s="18">
        <f t="shared" ref="O18:O27" si="25">D18/$D$17</f>
        <v>0.35125840658512225</v>
      </c>
      <c r="P18" s="18">
        <f t="shared" ref="P18:P27" si="26">E18/$E$17</f>
        <v>0.34437343994985775</v>
      </c>
      <c r="Q18" s="37">
        <f>F18/$F$17</f>
        <v>0.36194853175845887</v>
      </c>
      <c r="R18" s="37">
        <f>G18/$G$17</f>
        <v>0.37374223258101508</v>
      </c>
      <c r="S18" s="37">
        <f>H18/$H$17</f>
        <v>0.35750839892740727</v>
      </c>
      <c r="T18" s="37">
        <f>I18/$I$17</f>
        <v>0.35001571134433285</v>
      </c>
      <c r="U18" s="19">
        <f t="shared" ref="U18:U27" si="27">J18/$J$17</f>
        <v>0.34624200806609534</v>
      </c>
      <c r="V18" s="96">
        <f>K18/$K$17</f>
        <v>0.36289381652732522</v>
      </c>
      <c r="W18" s="78">
        <f>L18/$L$17</f>
        <v>0.35545591417751793</v>
      </c>
      <c r="Y18" s="107">
        <f t="shared" si="5"/>
        <v>-5.5763247690374017E-2</v>
      </c>
      <c r="Z18" s="108">
        <f t="shared" si="6"/>
        <v>-0.74379023498072905</v>
      </c>
      <c r="AC18" s="2"/>
    </row>
    <row r="19" spans="1:29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293499.67399999994</v>
      </c>
      <c r="J19" s="12">
        <v>214368.35899999994</v>
      </c>
      <c r="K19" s="10">
        <v>86212.060000000027</v>
      </c>
      <c r="L19" s="161">
        <v>122258.73000000001</v>
      </c>
      <c r="N19" s="77">
        <f t="shared" si="24"/>
        <v>3.0968170750664194E-4</v>
      </c>
      <c r="O19" s="18">
        <f t="shared" si="25"/>
        <v>2.3513989456105957E-4</v>
      </c>
      <c r="P19" s="18">
        <f t="shared" si="26"/>
        <v>1.2063490242730799E-4</v>
      </c>
      <c r="Q19" s="37">
        <f t="shared" ref="Q19:Q27" si="28">F19/$F$17</f>
        <v>2.6940842481139478E-4</v>
      </c>
      <c r="R19" s="37">
        <f t="shared" ref="R19:R27" si="29">G19/$G$17</f>
        <v>2.2093859381670824E-4</v>
      </c>
      <c r="S19" s="37">
        <f t="shared" ref="S19:S27" si="30">H19/$H$17</f>
        <v>1.1335438735375356E-4</v>
      </c>
      <c r="T19" s="37">
        <f t="shared" ref="T19:T27" si="31">I19/$I$17</f>
        <v>1.4388598692177538E-3</v>
      </c>
      <c r="U19" s="19">
        <f t="shared" si="27"/>
        <v>1.070960323199535E-3</v>
      </c>
      <c r="V19" s="96">
        <f t="shared" ref="V19:V27" si="32">K19/$K$17</f>
        <v>9.1974037633026377E-4</v>
      </c>
      <c r="W19" s="78">
        <f t="shared" ref="W19:W27" si="33">L19/$L$17</f>
        <v>1.3530142976343222E-3</v>
      </c>
      <c r="Y19" s="145">
        <f t="shared" si="5"/>
        <v>0.41811632850438757</v>
      </c>
      <c r="Z19" s="104">
        <f t="shared" si="6"/>
        <v>4.3327392130405838E-2</v>
      </c>
      <c r="AC19" s="2"/>
    </row>
    <row r="20" spans="1:29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>
        <v>0</v>
      </c>
      <c r="J20" s="12">
        <v>0</v>
      </c>
      <c r="K20" s="10"/>
      <c r="L20" s="161"/>
      <c r="N20" s="77">
        <f t="shared" si="24"/>
        <v>0</v>
      </c>
      <c r="O20" s="18">
        <f t="shared" si="25"/>
        <v>0</v>
      </c>
      <c r="P20" s="18">
        <f t="shared" si="26"/>
        <v>0</v>
      </c>
      <c r="Q20" s="37">
        <f t="shared" si="28"/>
        <v>1.0259350348109805E-6</v>
      </c>
      <c r="R20" s="37">
        <f t="shared" si="29"/>
        <v>1.0048982334494775E-5</v>
      </c>
      <c r="S20" s="37">
        <f t="shared" si="30"/>
        <v>6.7908378704100777E-7</v>
      </c>
      <c r="T20" s="37">
        <f t="shared" si="31"/>
        <v>0</v>
      </c>
      <c r="U20" s="19">
        <f t="shared" si="27"/>
        <v>0</v>
      </c>
      <c r="V20" s="96">
        <f t="shared" si="32"/>
        <v>0</v>
      </c>
      <c r="W20" s="78">
        <f t="shared" si="33"/>
        <v>0</v>
      </c>
      <c r="Y20" s="145"/>
      <c r="Z20" s="104">
        <f t="shared" si="6"/>
        <v>0</v>
      </c>
      <c r="AC20" s="26"/>
    </row>
    <row r="21" spans="1:29" ht="20.100000000000001" customHeight="1" x14ac:dyDescent="0.25">
      <c r="A21" s="24"/>
      <c r="B21" t="s">
        <v>66</v>
      </c>
      <c r="C21" s="10">
        <v>90178750</v>
      </c>
      <c r="D21" s="11">
        <v>92438841</v>
      </c>
      <c r="E21" s="11">
        <v>93287385</v>
      </c>
      <c r="F21" s="35">
        <v>95011875</v>
      </c>
      <c r="G21" s="35">
        <v>98720523</v>
      </c>
      <c r="H21" s="35">
        <v>105986244</v>
      </c>
      <c r="I21" s="35">
        <v>105165219.08900031</v>
      </c>
      <c r="J21" s="12">
        <v>103554059.42599976</v>
      </c>
      <c r="K21" s="10">
        <v>46374465.414000027</v>
      </c>
      <c r="L21" s="161">
        <v>45572018.55999992</v>
      </c>
      <c r="N21" s="77">
        <f t="shared" si="24"/>
        <v>0.49194456878548803</v>
      </c>
      <c r="O21" s="18">
        <f t="shared" si="25"/>
        <v>0.49383299616236626</v>
      </c>
      <c r="P21" s="18">
        <f t="shared" si="26"/>
        <v>0.51053461811793832</v>
      </c>
      <c r="Q21" s="37">
        <f t="shared" si="28"/>
        <v>0.50245366642052336</v>
      </c>
      <c r="R21" s="37">
        <f t="shared" si="29"/>
        <v>0.49013873106674166</v>
      </c>
      <c r="S21" s="37">
        <f t="shared" si="30"/>
        <v>0.50685591513924144</v>
      </c>
      <c r="T21" s="37">
        <f t="shared" si="31"/>
        <v>0.51556450241459362</v>
      </c>
      <c r="U21" s="19">
        <f t="shared" si="27"/>
        <v>0.51734448809906963</v>
      </c>
      <c r="V21" s="96">
        <f t="shared" si="32"/>
        <v>0.49473899906796304</v>
      </c>
      <c r="W21" s="78">
        <f t="shared" si="33"/>
        <v>0.50433693106199107</v>
      </c>
      <c r="Y21" s="145">
        <f t="shared" si="5"/>
        <v>-1.7303635671837958E-2</v>
      </c>
      <c r="Z21" s="104">
        <f t="shared" si="6"/>
        <v>0.95979319940280305</v>
      </c>
      <c r="AC21" s="2"/>
    </row>
    <row r="22" spans="1:29" ht="20.100000000000001" customHeight="1" x14ac:dyDescent="0.25">
      <c r="A22" s="24"/>
      <c r="B22" t="s">
        <v>67</v>
      </c>
      <c r="C22" s="10">
        <v>4165670</v>
      </c>
      <c r="D22" s="11">
        <v>4672073</v>
      </c>
      <c r="E22" s="11">
        <v>3977355</v>
      </c>
      <c r="F22" s="35">
        <v>3743966</v>
      </c>
      <c r="G22" s="35">
        <v>4230134</v>
      </c>
      <c r="H22" s="35">
        <v>4582037</v>
      </c>
      <c r="I22" s="35">
        <v>4141369.1170000001</v>
      </c>
      <c r="J22" s="12">
        <v>3992455.8880000003</v>
      </c>
      <c r="K22" s="10">
        <v>1852686.9710000001</v>
      </c>
      <c r="L22" s="161">
        <v>1964249.9579999996</v>
      </c>
      <c r="N22" s="77">
        <f t="shared" si="24"/>
        <v>2.2724630047019325E-2</v>
      </c>
      <c r="O22" s="18">
        <f t="shared" si="25"/>
        <v>2.4959462742282706E-2</v>
      </c>
      <c r="P22" s="18">
        <f t="shared" si="26"/>
        <v>2.1766902524328158E-2</v>
      </c>
      <c r="Q22" s="37">
        <f t="shared" si="28"/>
        <v>1.9799308703820243E-2</v>
      </c>
      <c r="R22" s="37">
        <f t="shared" si="29"/>
        <v>2.1002243991376346E-2</v>
      </c>
      <c r="S22" s="37">
        <f t="shared" si="30"/>
        <v>2.1912584776915621E-2</v>
      </c>
      <c r="T22" s="37">
        <f t="shared" si="31"/>
        <v>2.0302747682333255E-2</v>
      </c>
      <c r="U22" s="19">
        <f t="shared" si="27"/>
        <v>1.9945862664239398E-2</v>
      </c>
      <c r="V22" s="96">
        <f t="shared" si="32"/>
        <v>1.9765111887243111E-2</v>
      </c>
      <c r="W22" s="78">
        <f t="shared" si="33"/>
        <v>2.1737983678561165E-2</v>
      </c>
      <c r="Y22" s="145">
        <f t="shared" si="5"/>
        <v>6.0216857324679428E-2</v>
      </c>
      <c r="Z22" s="104">
        <f t="shared" si="6"/>
        <v>0.19728717913180538</v>
      </c>
      <c r="AC22" s="2"/>
    </row>
    <row r="23" spans="1:29" ht="20.100000000000001" customHeight="1" x14ac:dyDescent="0.25">
      <c r="A23" s="24"/>
      <c r="B23" t="s">
        <v>82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18648</v>
      </c>
      <c r="I23" s="35">
        <v>44621.946000000011</v>
      </c>
      <c r="J23" s="12">
        <v>22618.686000000002</v>
      </c>
      <c r="K23" s="10">
        <v>10727.543000000001</v>
      </c>
      <c r="L23" s="161">
        <v>9225.516999999998</v>
      </c>
      <c r="N23" s="77">
        <f t="shared" ref="N23:N26" si="34">C23/$C$17</f>
        <v>0</v>
      </c>
      <c r="O23" s="18">
        <f t="shared" ref="O23:O26" si="35">D23/$D$17</f>
        <v>0</v>
      </c>
      <c r="P23" s="18">
        <f t="shared" ref="P23:P26" si="36">E23/$E$17</f>
        <v>0</v>
      </c>
      <c r="Q23" s="37">
        <f t="shared" ref="Q23:Q26" si="37">F23/$F$17</f>
        <v>0</v>
      </c>
      <c r="R23" s="37">
        <f t="shared" si="29"/>
        <v>0</v>
      </c>
      <c r="S23" s="37">
        <f t="shared" ref="S23:S26" si="38">H23/$H$17</f>
        <v>8.9179960991131772E-5</v>
      </c>
      <c r="T23" s="37">
        <f t="shared" si="31"/>
        <v>2.1875570255591392E-4</v>
      </c>
      <c r="U23" s="19">
        <f t="shared" ref="U23:U26" si="39">J23/$J$17</f>
        <v>1.130004231123904E-4</v>
      </c>
      <c r="V23" s="96">
        <f t="shared" ref="V23:V26" si="40">K23/$K$17</f>
        <v>1.1444517664836086E-4</v>
      </c>
      <c r="W23" s="78">
        <f t="shared" ref="W23:W26" si="41">L23/$L$17</f>
        <v>1.0209705600629497E-4</v>
      </c>
      <c r="Y23" s="145">
        <f t="shared" ref="Y23" si="42">(L23-K23)/K23</f>
        <v>-0.14001584519400231</v>
      </c>
      <c r="Z23" s="104">
        <f t="shared" ref="Z23:Z26" si="43">(W23-V23)*100</f>
        <v>-1.2348120642065889E-3</v>
      </c>
      <c r="AC23" s="2"/>
    </row>
    <row r="24" spans="1:29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12">
        <v>6268.2470000000003</v>
      </c>
      <c r="K24" s="10">
        <v>362.57099999999997</v>
      </c>
      <c r="L24" s="161">
        <v>781.15800000000002</v>
      </c>
      <c r="N24" s="77">
        <f t="shared" si="34"/>
        <v>0</v>
      </c>
      <c r="O24" s="18">
        <f t="shared" si="35"/>
        <v>0</v>
      </c>
      <c r="P24" s="18">
        <f t="shared" si="36"/>
        <v>1.455740327798572E-6</v>
      </c>
      <c r="Q24" s="37">
        <f t="shared" si="37"/>
        <v>1.1687198076970449E-6</v>
      </c>
      <c r="R24" s="37">
        <f t="shared" si="29"/>
        <v>1.9363157660340723E-7</v>
      </c>
      <c r="S24" s="37">
        <f t="shared" si="38"/>
        <v>4.8827080744286547E-6</v>
      </c>
      <c r="T24" s="37">
        <f t="shared" si="31"/>
        <v>5.7848506092623856E-6</v>
      </c>
      <c r="U24" s="19">
        <f t="shared" si="39"/>
        <v>3.1315460286816475E-5</v>
      </c>
      <c r="V24" s="96">
        <f t="shared" si="40"/>
        <v>3.868034100872198E-6</v>
      </c>
      <c r="W24" s="78">
        <f t="shared" si="41"/>
        <v>8.6449282003128269E-6</v>
      </c>
      <c r="Y24" s="145"/>
      <c r="Z24" s="104">
        <f t="shared" si="43"/>
        <v>4.7768940994406291E-4</v>
      </c>
      <c r="AC24" s="26"/>
    </row>
    <row r="25" spans="1:29" ht="20.100000000000001" customHeight="1" x14ac:dyDescent="0.25">
      <c r="A25" s="24"/>
      <c r="B25" t="s">
        <v>83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11794</v>
      </c>
      <c r="I25" s="35">
        <v>32907.995000000003</v>
      </c>
      <c r="J25" s="12">
        <v>16635.612000000001</v>
      </c>
      <c r="K25" s="10">
        <v>12331.277999999998</v>
      </c>
      <c r="L25" s="161">
        <v>647.8499999999998</v>
      </c>
      <c r="N25" s="77">
        <f t="shared" si="34"/>
        <v>0</v>
      </c>
      <c r="O25" s="18">
        <f t="shared" si="35"/>
        <v>0</v>
      </c>
      <c r="P25" s="18">
        <f t="shared" si="36"/>
        <v>0</v>
      </c>
      <c r="Q25" s="37">
        <f t="shared" si="37"/>
        <v>0</v>
      </c>
      <c r="R25" s="37">
        <f t="shared" si="29"/>
        <v>0</v>
      </c>
      <c r="S25" s="37">
        <f t="shared" si="38"/>
        <v>5.6402212565927079E-5</v>
      </c>
      <c r="T25" s="37">
        <f t="shared" si="31"/>
        <v>1.6132894710444725E-4</v>
      </c>
      <c r="U25" s="19">
        <f t="shared" si="39"/>
        <v>8.3109655208687158E-5</v>
      </c>
      <c r="V25" s="96">
        <f t="shared" si="40"/>
        <v>1.3155438193163577E-4</v>
      </c>
      <c r="W25" s="78">
        <f t="shared" si="41"/>
        <v>7.1696337163194422E-6</v>
      </c>
      <c r="Y25" s="145"/>
      <c r="Z25" s="104">
        <f t="shared" si="43"/>
        <v>-1.2438474821531632E-2</v>
      </c>
      <c r="AC25" s="26"/>
    </row>
    <row r="26" spans="1:29" ht="20.100000000000001" customHeight="1" x14ac:dyDescent="0.25">
      <c r="A26" s="24"/>
      <c r="B26" t="s">
        <v>69</v>
      </c>
      <c r="C26" s="10">
        <v>0</v>
      </c>
      <c r="D26" s="11">
        <v>24</v>
      </c>
      <c r="E26" s="11">
        <v>29</v>
      </c>
      <c r="F26" s="35">
        <v>22</v>
      </c>
      <c r="G26" s="35">
        <v>0</v>
      </c>
      <c r="H26" s="35">
        <v>0</v>
      </c>
      <c r="I26" s="35">
        <v>0</v>
      </c>
      <c r="J26" s="12">
        <v>0</v>
      </c>
      <c r="K26" s="10"/>
      <c r="L26" s="161"/>
      <c r="N26" s="77">
        <f t="shared" si="34"/>
        <v>0</v>
      </c>
      <c r="O26" s="18">
        <f t="shared" si="35"/>
        <v>1.2821441484642576E-7</v>
      </c>
      <c r="P26" s="18">
        <f t="shared" si="36"/>
        <v>1.5870853197803982E-7</v>
      </c>
      <c r="Q26" s="37">
        <f t="shared" si="37"/>
        <v>1.1634314827753387E-7</v>
      </c>
      <c r="R26" s="37">
        <f t="shared" si="29"/>
        <v>0</v>
      </c>
      <c r="S26" s="37">
        <f t="shared" si="38"/>
        <v>0</v>
      </c>
      <c r="T26" s="37">
        <f t="shared" si="31"/>
        <v>0</v>
      </c>
      <c r="U26" s="19">
        <f t="shared" si="39"/>
        <v>0</v>
      </c>
      <c r="V26" s="96">
        <f t="shared" si="40"/>
        <v>0</v>
      </c>
      <c r="W26" s="78">
        <f t="shared" si="41"/>
        <v>0</v>
      </c>
      <c r="Y26" s="145"/>
      <c r="Z26" s="104">
        <f t="shared" si="43"/>
        <v>0</v>
      </c>
      <c r="AC26" s="2"/>
    </row>
    <row r="27" spans="1:29" ht="20.100000000000001" customHeight="1" thickBot="1" x14ac:dyDescent="0.3">
      <c r="A27" s="24"/>
      <c r="B27" t="s">
        <v>70</v>
      </c>
      <c r="C27" s="32">
        <v>25701448</v>
      </c>
      <c r="D27" s="33">
        <v>24280677</v>
      </c>
      <c r="E27" s="33">
        <v>22512217</v>
      </c>
      <c r="F27" s="35">
        <v>21845627</v>
      </c>
      <c r="G27" s="35">
        <v>23139505</v>
      </c>
      <c r="H27" s="35">
        <v>23724792</v>
      </c>
      <c r="I27" s="35">
        <v>22905466.227000006</v>
      </c>
      <c r="J27" s="12">
        <v>23052809.458000001</v>
      </c>
      <c r="K27" s="10">
        <v>11382497.919000002</v>
      </c>
      <c r="L27" s="161">
        <v>10571992.396</v>
      </c>
      <c r="N27" s="77">
        <f t="shared" si="24"/>
        <v>0.140206952896582</v>
      </c>
      <c r="O27" s="18">
        <f t="shared" si="25"/>
        <v>0.12971386640125285</v>
      </c>
      <c r="P27" s="18">
        <f t="shared" si="26"/>
        <v>0.12320279005658867</v>
      </c>
      <c r="Q27" s="37">
        <f t="shared" si="28"/>
        <v>0.11552677369439535</v>
      </c>
      <c r="R27" s="37">
        <f t="shared" si="29"/>
        <v>0.1148856111531391</v>
      </c>
      <c r="S27" s="37">
        <f t="shared" si="30"/>
        <v>0.11345860280366341</v>
      </c>
      <c r="T27" s="37">
        <f t="shared" si="31"/>
        <v>0.11229230918925283</v>
      </c>
      <c r="U27" s="19">
        <f t="shared" si="27"/>
        <v>0.11516925530878828</v>
      </c>
      <c r="V27" s="96">
        <f t="shared" si="32"/>
        <v>0.12143246454845764</v>
      </c>
      <c r="W27" s="78">
        <f t="shared" si="33"/>
        <v>0.11699824516637244</v>
      </c>
      <c r="Y27" s="109">
        <f t="shared" si="5"/>
        <v>-7.1206296611491762E-2</v>
      </c>
      <c r="Z27" s="106">
        <f t="shared" si="6"/>
        <v>-0.44342193820851999</v>
      </c>
    </row>
    <row r="28" spans="1:29" ht="20.100000000000001" customHeight="1" thickBot="1" x14ac:dyDescent="0.3">
      <c r="A28" s="74" t="s">
        <v>20</v>
      </c>
      <c r="B28" s="100"/>
      <c r="C28" s="148">
        <f t="shared" ref="C28:H35" si="44">C7+C17</f>
        <v>256900477</v>
      </c>
      <c r="D28" s="84">
        <f t="shared" si="44"/>
        <v>267395384</v>
      </c>
      <c r="E28" s="84">
        <f t="shared" si="44"/>
        <v>264094212</v>
      </c>
      <c r="F28" s="84">
        <f t="shared" si="44"/>
        <v>278291317</v>
      </c>
      <c r="G28" s="84">
        <f t="shared" si="44"/>
        <v>250751035</v>
      </c>
      <c r="H28" s="84">
        <f t="shared" si="44"/>
        <v>254929562</v>
      </c>
      <c r="I28" s="335">
        <v>270640262.5680002</v>
      </c>
      <c r="J28" s="167">
        <v>276822376.92400008</v>
      </c>
      <c r="K28" s="173">
        <f t="shared" ref="J28:L35" si="45">K7+K17</f>
        <v>129211399.88899997</v>
      </c>
      <c r="L28" s="169">
        <f t="shared" si="45"/>
        <v>137310756.64899993</v>
      </c>
      <c r="N28" s="146">
        <f t="shared" ref="N28:T28" si="46">N7+N17</f>
        <v>1</v>
      </c>
      <c r="O28" s="149">
        <f t="shared" si="46"/>
        <v>1</v>
      </c>
      <c r="P28" s="149">
        <f t="shared" si="46"/>
        <v>1</v>
      </c>
      <c r="Q28" s="149">
        <f t="shared" si="46"/>
        <v>1</v>
      </c>
      <c r="R28" s="149">
        <f t="shared" si="46"/>
        <v>1</v>
      </c>
      <c r="S28" s="149">
        <f t="shared" si="46"/>
        <v>1</v>
      </c>
      <c r="T28" s="149">
        <f t="shared" si="46"/>
        <v>1.0371478875116522</v>
      </c>
      <c r="U28" s="150">
        <f>U7+U17</f>
        <v>1.0123600662309862</v>
      </c>
      <c r="V28" s="237">
        <f>V7+V17</f>
        <v>1</v>
      </c>
      <c r="W28" s="177">
        <f>W7+W17</f>
        <v>1</v>
      </c>
      <c r="Y28" s="240">
        <f t="shared" si="5"/>
        <v>6.2682989016122223E-2</v>
      </c>
      <c r="Z28" s="239">
        <f t="shared" si="6"/>
        <v>0</v>
      </c>
      <c r="AC28" s="1"/>
    </row>
    <row r="29" spans="1:29" ht="20.100000000000001" customHeight="1" x14ac:dyDescent="0.25">
      <c r="A29" s="24"/>
      <c r="B29" t="s">
        <v>64</v>
      </c>
      <c r="C29" s="10">
        <f t="shared" si="44"/>
        <v>100580778</v>
      </c>
      <c r="D29" s="10">
        <f t="shared" si="44"/>
        <v>104624503</v>
      </c>
      <c r="E29" s="10">
        <f t="shared" si="44"/>
        <v>102371922</v>
      </c>
      <c r="F29" s="10">
        <f t="shared" si="44"/>
        <v>111954663</v>
      </c>
      <c r="G29" s="10">
        <f t="shared" si="44"/>
        <v>99501528</v>
      </c>
      <c r="H29" s="10">
        <f t="shared" si="44"/>
        <v>96545462</v>
      </c>
      <c r="I29" s="10">
        <f t="shared" ref="I29" si="47">I8+I18</f>
        <v>109053222.47400001</v>
      </c>
      <c r="J29" s="10">
        <f t="shared" si="45"/>
        <v>108996441.96399999</v>
      </c>
      <c r="K29" s="10">
        <f t="shared" si="45"/>
        <v>51705822.735999972</v>
      </c>
      <c r="L29" s="161">
        <f t="shared" si="45"/>
        <v>54952699.902999982</v>
      </c>
      <c r="M29" s="2"/>
      <c r="N29" s="77">
        <f t="shared" ref="N29:N38" si="48">C29/$C$28</f>
        <v>0.39151650932901927</v>
      </c>
      <c r="O29" s="18">
        <f t="shared" ref="O29:O38" si="49">D29/$D$28</f>
        <v>0.39127265936647582</v>
      </c>
      <c r="P29" s="18">
        <f t="shared" ref="P29:P38" si="50">E29/$E$28</f>
        <v>0.38763409930392567</v>
      </c>
      <c r="Q29" s="37">
        <f>F29/$F$28</f>
        <v>0.40229305106202795</v>
      </c>
      <c r="R29" s="37">
        <f>G29/$G$28</f>
        <v>0.39681402710860197</v>
      </c>
      <c r="S29" s="37">
        <f>H29/$H$28</f>
        <v>0.37871426617835713</v>
      </c>
      <c r="T29" s="37">
        <f>I29/$I$28</f>
        <v>0.40294530251794908</v>
      </c>
      <c r="U29" s="19">
        <f t="shared" ref="U29:U38" si="51">J29/$J$28</f>
        <v>0.39374144234706976</v>
      </c>
      <c r="V29" s="96">
        <f>K29/$K$28</f>
        <v>0.40016455808402546</v>
      </c>
      <c r="W29" s="78">
        <f>L29/$L$28</f>
        <v>0.40020681004236691</v>
      </c>
      <c r="Y29" s="107">
        <f t="shared" si="5"/>
        <v>6.2795193949005387E-2</v>
      </c>
      <c r="Z29" s="108">
        <f t="shared" si="6"/>
        <v>4.2251958341454898E-3</v>
      </c>
    </row>
    <row r="30" spans="1:29" ht="20.100000000000001" customHeight="1" x14ac:dyDescent="0.25">
      <c r="A30" s="24"/>
      <c r="B30" t="s">
        <v>65</v>
      </c>
      <c r="C30" s="10">
        <f t="shared" si="44"/>
        <v>6052924</v>
      </c>
      <c r="D30" s="10">
        <f t="shared" si="44"/>
        <v>7299396</v>
      </c>
      <c r="E30" s="10">
        <f t="shared" si="44"/>
        <v>7855706</v>
      </c>
      <c r="F30" s="10">
        <f t="shared" si="44"/>
        <v>8941635</v>
      </c>
      <c r="G30" s="10">
        <f t="shared" si="44"/>
        <v>4754888</v>
      </c>
      <c r="H30" s="10">
        <f t="shared" si="44"/>
        <v>4894401</v>
      </c>
      <c r="I30" s="10">
        <f t="shared" ref="I30" si="52">I9+I19</f>
        <v>8128024.5070000002</v>
      </c>
      <c r="J30" s="10">
        <f t="shared" si="45"/>
        <v>7855002.9980000006</v>
      </c>
      <c r="K30" s="10">
        <f t="shared" si="45"/>
        <v>3263709.2549999999</v>
      </c>
      <c r="L30" s="161">
        <f t="shared" si="45"/>
        <v>4117426.9980000001</v>
      </c>
      <c r="M30" s="2"/>
      <c r="N30" s="77">
        <f t="shared" ref="N30:N37" si="53">C30/$C$28</f>
        <v>2.3561357575836654E-2</v>
      </c>
      <c r="O30" s="18">
        <f t="shared" ref="O30:O37" si="54">D30/$D$28</f>
        <v>2.7298137652219157E-2</v>
      </c>
      <c r="P30" s="18">
        <f t="shared" ref="P30:P37" si="55">E30/$E$28</f>
        <v>2.9745846910117061E-2</v>
      </c>
      <c r="Q30" s="37">
        <f t="shared" ref="Q30:Q37" si="56">F30/$F$28</f>
        <v>3.2130485048514824E-2</v>
      </c>
      <c r="R30" s="37">
        <f t="shared" ref="R30:R38" si="57">G30/$G$28</f>
        <v>1.8962585737681999E-2</v>
      </c>
      <c r="S30" s="37">
        <f t="shared" ref="S30:S37" si="58">H30/$H$28</f>
        <v>1.9199032711631928E-2</v>
      </c>
      <c r="T30" s="37">
        <f t="shared" ref="T30:T38" si="59">I30/$I$28</f>
        <v>3.0032576933957781E-2</v>
      </c>
      <c r="U30" s="19">
        <f t="shared" ref="U30:U37" si="60">J30/$J$28</f>
        <v>2.8375607078023696E-2</v>
      </c>
      <c r="V30" s="96">
        <f t="shared" ref="V30:V37" si="61">K30/$K$28</f>
        <v>2.5258678861181862E-2</v>
      </c>
      <c r="W30" s="78">
        <f t="shared" ref="W30:W37" si="62">L30/$L$28</f>
        <v>2.998619407891806E-2</v>
      </c>
      <c r="Y30" s="145">
        <f t="shared" ref="Y30:Y36" si="63">(L30-K30)/K30</f>
        <v>0.26157898155054876</v>
      </c>
      <c r="Z30" s="104">
        <f t="shared" ref="Z30:Z37" si="64">(W30-V30)*100</f>
        <v>0.4727515217736199</v>
      </c>
    </row>
    <row r="31" spans="1:29" ht="20.100000000000001" customHeight="1" x14ac:dyDescent="0.25">
      <c r="A31" s="24"/>
      <c r="B31" t="s">
        <v>72</v>
      </c>
      <c r="C31" s="10">
        <f t="shared" si="44"/>
        <v>34002</v>
      </c>
      <c r="D31" s="10">
        <f t="shared" si="44"/>
        <v>46873</v>
      </c>
      <c r="E31" s="10">
        <f t="shared" si="44"/>
        <v>70780</v>
      </c>
      <c r="F31" s="10">
        <f t="shared" si="44"/>
        <v>44134</v>
      </c>
      <c r="G31" s="10">
        <f t="shared" si="44"/>
        <v>39497</v>
      </c>
      <c r="H31" s="10">
        <f t="shared" si="44"/>
        <v>27136</v>
      </c>
      <c r="I31" s="10">
        <f t="shared" ref="I31" si="65">I10+I20</f>
        <v>14786.144999999997</v>
      </c>
      <c r="J31" s="10">
        <f t="shared" si="45"/>
        <v>12779.007</v>
      </c>
      <c r="K31" s="10">
        <f t="shared" si="45"/>
        <v>6182.6509999999998</v>
      </c>
      <c r="L31" s="161">
        <f t="shared" si="45"/>
        <v>1890.3519999999999</v>
      </c>
      <c r="M31" s="2"/>
      <c r="N31" s="77">
        <f t="shared" si="53"/>
        <v>1.3235475619611248E-4</v>
      </c>
      <c r="O31" s="18">
        <f t="shared" si="54"/>
        <v>1.7529472386105215E-4</v>
      </c>
      <c r="P31" s="18">
        <f t="shared" si="55"/>
        <v>2.6801041743391182E-4</v>
      </c>
      <c r="Q31" s="37">
        <f t="shared" si="56"/>
        <v>1.5858920959434749E-4</v>
      </c>
      <c r="R31" s="37">
        <f t="shared" si="57"/>
        <v>1.5751480347827877E-4</v>
      </c>
      <c r="S31" s="37">
        <f t="shared" si="58"/>
        <v>1.0644508933020487E-4</v>
      </c>
      <c r="T31" s="37">
        <f t="shared" si="59"/>
        <v>5.4633944187387411E-5</v>
      </c>
      <c r="U31" s="19">
        <f t="shared" si="60"/>
        <v>4.6163200901596186E-5</v>
      </c>
      <c r="V31" s="96">
        <f t="shared" si="61"/>
        <v>4.7849113973776714E-5</v>
      </c>
      <c r="W31" s="78">
        <f t="shared" si="62"/>
        <v>1.3766962225925276E-5</v>
      </c>
      <c r="Y31" s="145">
        <f t="shared" si="63"/>
        <v>-0.69424895566642852</v>
      </c>
      <c r="Z31" s="104">
        <f t="shared" si="64"/>
        <v>-3.4082151747851439E-3</v>
      </c>
      <c r="AC31" s="1"/>
    </row>
    <row r="32" spans="1:29" ht="20.100000000000001" customHeight="1" x14ac:dyDescent="0.25">
      <c r="A32" s="24"/>
      <c r="B32" t="s">
        <v>66</v>
      </c>
      <c r="C32" s="10">
        <f t="shared" si="44"/>
        <v>117611562</v>
      </c>
      <c r="D32" s="10">
        <f t="shared" si="44"/>
        <v>123188294</v>
      </c>
      <c r="E32" s="10">
        <f t="shared" si="44"/>
        <v>124175714</v>
      </c>
      <c r="F32" s="10">
        <f t="shared" si="44"/>
        <v>128726112</v>
      </c>
      <c r="G32" s="10">
        <f t="shared" si="44"/>
        <v>117092603</v>
      </c>
      <c r="H32" s="10">
        <f t="shared" si="44"/>
        <v>123475767</v>
      </c>
      <c r="I32" s="10">
        <f t="shared" ref="I32" si="66">I11+I21</f>
        <v>133582291.2640003</v>
      </c>
      <c r="J32" s="10">
        <f t="shared" si="45"/>
        <v>133008469.25599976</v>
      </c>
      <c r="K32" s="10">
        <f t="shared" si="45"/>
        <v>59263410.590000004</v>
      </c>
      <c r="L32" s="161">
        <f t="shared" si="45"/>
        <v>64250729.285999946</v>
      </c>
      <c r="M32" s="2"/>
      <c r="N32" s="77">
        <f t="shared" si="53"/>
        <v>0.45780982337374171</v>
      </c>
      <c r="O32" s="18">
        <f t="shared" si="54"/>
        <v>0.46069715997790001</v>
      </c>
      <c r="P32" s="18">
        <f t="shared" si="55"/>
        <v>0.47019475761929991</v>
      </c>
      <c r="Q32" s="37">
        <f t="shared" si="56"/>
        <v>0.46255885159363419</v>
      </c>
      <c r="R32" s="37">
        <f t="shared" si="57"/>
        <v>0.46696757602615679</v>
      </c>
      <c r="S32" s="37">
        <f t="shared" si="58"/>
        <v>0.48435248557011212</v>
      </c>
      <c r="T32" s="37">
        <f t="shared" si="59"/>
        <v>0.49357878238991454</v>
      </c>
      <c r="U32" s="19">
        <f t="shared" si="60"/>
        <v>0.48048308353524627</v>
      </c>
      <c r="V32" s="96">
        <f t="shared" si="61"/>
        <v>0.45865465927085913</v>
      </c>
      <c r="W32" s="78">
        <f t="shared" si="62"/>
        <v>0.46792203942361643</v>
      </c>
      <c r="Y32" s="145">
        <f t="shared" si="63"/>
        <v>8.4155107617810532E-2</v>
      </c>
      <c r="Z32" s="104">
        <f t="shared" si="64"/>
        <v>0.92673801527572985</v>
      </c>
    </row>
    <row r="33" spans="1:29" ht="20.100000000000001" customHeight="1" x14ac:dyDescent="0.25">
      <c r="A33" s="24"/>
      <c r="B33" t="s">
        <v>67</v>
      </c>
      <c r="C33" s="10">
        <f t="shared" si="44"/>
        <v>6587510</v>
      </c>
      <c r="D33" s="10">
        <f t="shared" si="44"/>
        <v>7787692</v>
      </c>
      <c r="E33" s="10">
        <f t="shared" si="44"/>
        <v>6967627</v>
      </c>
      <c r="F33" s="10">
        <f t="shared" si="44"/>
        <v>6419466</v>
      </c>
      <c r="G33" s="10">
        <f t="shared" si="44"/>
        <v>5979475</v>
      </c>
      <c r="H33" s="10">
        <f t="shared" si="44"/>
        <v>6006835</v>
      </c>
      <c r="I33" s="10">
        <f t="shared" ref="I33" si="67">I12+I22</f>
        <v>6560019.0190000013</v>
      </c>
      <c r="J33" s="10">
        <f t="shared" si="45"/>
        <v>6870725.2190000005</v>
      </c>
      <c r="K33" s="10">
        <f t="shared" si="45"/>
        <v>3335859.7199999997</v>
      </c>
      <c r="L33" s="161">
        <f t="shared" si="45"/>
        <v>3216741.0399999996</v>
      </c>
      <c r="M33" s="2"/>
      <c r="N33" s="77">
        <f t="shared" si="53"/>
        <v>2.5642264572362003E-2</v>
      </c>
      <c r="O33" s="18">
        <f t="shared" si="54"/>
        <v>2.9124257432955537E-2</v>
      </c>
      <c r="P33" s="18">
        <f t="shared" si="55"/>
        <v>2.6383111342099388E-2</v>
      </c>
      <c r="Q33" s="37">
        <f t="shared" si="56"/>
        <v>2.3067431888289924E-2</v>
      </c>
      <c r="R33" s="37">
        <f t="shared" si="57"/>
        <v>2.3846262489006276E-2</v>
      </c>
      <c r="S33" s="37">
        <f t="shared" si="58"/>
        <v>2.3562724357561952E-2</v>
      </c>
      <c r="T33" s="37">
        <f t="shared" si="59"/>
        <v>2.4238888023365525E-2</v>
      </c>
      <c r="U33" s="19">
        <f t="shared" si="60"/>
        <v>2.4819977688748468E-2</v>
      </c>
      <c r="V33" s="96">
        <f t="shared" si="61"/>
        <v>2.5817069723458576E-2</v>
      </c>
      <c r="W33" s="78">
        <f t="shared" si="62"/>
        <v>2.3426722847524471E-2</v>
      </c>
      <c r="Y33" s="145">
        <f t="shared" si="63"/>
        <v>-3.5708539926253308E-2</v>
      </c>
      <c r="Z33" s="104">
        <f t="shared" si="64"/>
        <v>-0.23903468759341046</v>
      </c>
    </row>
    <row r="34" spans="1:29" ht="20.100000000000001" customHeight="1" x14ac:dyDescent="0.25">
      <c r="A34" s="24"/>
      <c r="B34" t="s">
        <v>82</v>
      </c>
      <c r="C34" s="10">
        <f t="shared" si="44"/>
        <v>0</v>
      </c>
      <c r="D34" s="10">
        <f t="shared" si="44"/>
        <v>0</v>
      </c>
      <c r="E34" s="10">
        <f t="shared" si="44"/>
        <v>0</v>
      </c>
      <c r="F34" s="10">
        <f t="shared" si="44"/>
        <v>0</v>
      </c>
      <c r="G34" s="10">
        <f t="shared" si="44"/>
        <v>0</v>
      </c>
      <c r="H34" s="10">
        <f t="shared" si="44"/>
        <v>25408</v>
      </c>
      <c r="I34" s="10">
        <f t="shared" ref="I34" si="68">I13+I23</f>
        <v>49553.185000000012</v>
      </c>
      <c r="J34" s="10">
        <f t="shared" si="45"/>
        <v>29787.662</v>
      </c>
      <c r="K34" s="10">
        <f t="shared" si="45"/>
        <v>13032.871000000001</v>
      </c>
      <c r="L34" s="161">
        <f t="shared" si="45"/>
        <v>11431.174999999997</v>
      </c>
      <c r="M34" s="2"/>
      <c r="N34" s="77">
        <f t="shared" si="53"/>
        <v>0</v>
      </c>
      <c r="O34" s="18">
        <f t="shared" si="54"/>
        <v>0</v>
      </c>
      <c r="P34" s="18">
        <f t="shared" si="55"/>
        <v>0</v>
      </c>
      <c r="Q34" s="37">
        <f t="shared" si="56"/>
        <v>0</v>
      </c>
      <c r="R34" s="37">
        <f t="shared" si="57"/>
        <v>0</v>
      </c>
      <c r="S34" s="37">
        <f t="shared" si="58"/>
        <v>9.9666746377573899E-5</v>
      </c>
      <c r="T34" s="37">
        <f t="shared" si="59"/>
        <v>1.83096131114451E-4</v>
      </c>
      <c r="U34" s="19">
        <f t="shared" si="60"/>
        <v>1.0760568683426204E-4</v>
      </c>
      <c r="V34" s="96">
        <f t="shared" si="61"/>
        <v>1.008647148099625E-4</v>
      </c>
      <c r="W34" s="78">
        <f t="shared" si="62"/>
        <v>8.3250396975241298E-5</v>
      </c>
      <c r="Y34" s="145">
        <f t="shared" si="63"/>
        <v>-0.12289663574510969</v>
      </c>
      <c r="Z34" s="104">
        <f t="shared" si="64"/>
        <v>-1.76143178347212E-3</v>
      </c>
    </row>
    <row r="35" spans="1:29" ht="20.100000000000001" customHeight="1" x14ac:dyDescent="0.25">
      <c r="A35" s="24"/>
      <c r="B35" t="s">
        <v>68</v>
      </c>
      <c r="C35" s="10">
        <f t="shared" si="44"/>
        <v>0</v>
      </c>
      <c r="D35" s="10">
        <f t="shared" si="44"/>
        <v>0</v>
      </c>
      <c r="E35" s="10">
        <f t="shared" si="44"/>
        <v>266</v>
      </c>
      <c r="F35" s="10">
        <f t="shared" si="44"/>
        <v>1385</v>
      </c>
      <c r="G35" s="10">
        <f t="shared" si="44"/>
        <v>576</v>
      </c>
      <c r="H35" s="10">
        <f t="shared" si="44"/>
        <v>1021</v>
      </c>
      <c r="I35" s="10">
        <f t="shared" ref="I35" si="69">I14+I24</f>
        <v>1179.998</v>
      </c>
      <c r="J35" s="10">
        <f t="shared" si="45"/>
        <v>6564.6020000000008</v>
      </c>
      <c r="K35" s="10">
        <f t="shared" si="45"/>
        <v>362.57099999999997</v>
      </c>
      <c r="L35" s="161">
        <f t="shared" si="45"/>
        <v>3260.5650000000001</v>
      </c>
      <c r="M35" s="2"/>
      <c r="N35" s="77">
        <f t="shared" si="53"/>
        <v>0</v>
      </c>
      <c r="O35" s="18">
        <f t="shared" si="54"/>
        <v>0</v>
      </c>
      <c r="P35" s="18">
        <f t="shared" si="55"/>
        <v>1.0072163186976623E-6</v>
      </c>
      <c r="Q35" s="37">
        <f t="shared" si="56"/>
        <v>4.9767991863001603E-6</v>
      </c>
      <c r="R35" s="37">
        <f t="shared" si="57"/>
        <v>2.2970991924320474E-6</v>
      </c>
      <c r="S35" s="37">
        <f t="shared" si="58"/>
        <v>4.005027867266331E-6</v>
      </c>
      <c r="T35" s="37">
        <f t="shared" si="59"/>
        <v>4.3600238516008589E-6</v>
      </c>
      <c r="U35" s="19">
        <f t="shared" si="60"/>
        <v>2.3714130602246337E-5</v>
      </c>
      <c r="V35" s="96">
        <f t="shared" si="61"/>
        <v>2.8060295013556802E-6</v>
      </c>
      <c r="W35" s="78">
        <f t="shared" si="62"/>
        <v>2.3745881819985932E-5</v>
      </c>
      <c r="Y35" s="145">
        <f t="shared" si="63"/>
        <v>7.9929007008282529</v>
      </c>
      <c r="Z35" s="104">
        <f t="shared" si="64"/>
        <v>2.0939852318630253E-3</v>
      </c>
      <c r="AC35" s="1"/>
    </row>
    <row r="36" spans="1:29" ht="20.100000000000001" customHeight="1" x14ac:dyDescent="0.25">
      <c r="A36" s="24"/>
      <c r="B36" t="s">
        <v>83</v>
      </c>
      <c r="C36" s="10">
        <f>C25</f>
        <v>0</v>
      </c>
      <c r="D36" s="10">
        <f t="shared" ref="D36:L36" si="70">D25</f>
        <v>0</v>
      </c>
      <c r="E36" s="10">
        <f t="shared" si="70"/>
        <v>0</v>
      </c>
      <c r="F36" s="10">
        <f t="shared" si="70"/>
        <v>0</v>
      </c>
      <c r="G36" s="10">
        <f t="shared" si="70"/>
        <v>0</v>
      </c>
      <c r="H36" s="10">
        <f t="shared" si="70"/>
        <v>11794</v>
      </c>
      <c r="I36" s="10">
        <f t="shared" ref="I36" si="71">I25</f>
        <v>32907.995000000003</v>
      </c>
      <c r="J36" s="10">
        <f t="shared" si="70"/>
        <v>16635.612000000001</v>
      </c>
      <c r="K36" s="10">
        <f t="shared" si="70"/>
        <v>12331.277999999998</v>
      </c>
      <c r="L36" s="10">
        <f t="shared" si="70"/>
        <v>647.8499999999998</v>
      </c>
      <c r="M36" s="2"/>
      <c r="N36" s="77">
        <f t="shared" si="53"/>
        <v>0</v>
      </c>
      <c r="O36" s="18">
        <f t="shared" si="54"/>
        <v>0</v>
      </c>
      <c r="P36" s="18">
        <f t="shared" si="55"/>
        <v>0</v>
      </c>
      <c r="Q36" s="37">
        <f t="shared" si="56"/>
        <v>0</v>
      </c>
      <c r="R36" s="37">
        <f t="shared" si="57"/>
        <v>0</v>
      </c>
      <c r="S36" s="37">
        <f t="shared" si="58"/>
        <v>4.6263759712575036E-5</v>
      </c>
      <c r="T36" s="37">
        <f t="shared" si="59"/>
        <v>1.2159312397848286E-4</v>
      </c>
      <c r="U36" s="19">
        <f t="shared" si="60"/>
        <v>6.009489617440576E-5</v>
      </c>
      <c r="V36" s="96">
        <f t="shared" si="61"/>
        <v>9.5434907528231067E-5</v>
      </c>
      <c r="W36" s="78">
        <f t="shared" si="62"/>
        <v>4.7181299980457012E-6</v>
      </c>
      <c r="Y36" s="145">
        <f t="shared" si="63"/>
        <v>-0.94746286637929977</v>
      </c>
      <c r="Z36" s="104">
        <f t="shared" si="64"/>
        <v>-9.0716777530185366E-3</v>
      </c>
      <c r="AC36" s="1"/>
    </row>
    <row r="37" spans="1:29" ht="20.100000000000001" customHeight="1" x14ac:dyDescent="0.25">
      <c r="A37" s="24"/>
      <c r="B37" t="s">
        <v>69</v>
      </c>
      <c r="C37" s="10">
        <f t="shared" ref="C37:L38" si="72">C15+C26</f>
        <v>0</v>
      </c>
      <c r="D37" s="10">
        <f t="shared" si="72"/>
        <v>24</v>
      </c>
      <c r="E37" s="10">
        <f t="shared" si="72"/>
        <v>29</v>
      </c>
      <c r="F37" s="10">
        <f t="shared" si="72"/>
        <v>22</v>
      </c>
      <c r="G37" s="10">
        <f t="shared" ref="G37:H37" si="73">G15+G26</f>
        <v>0</v>
      </c>
      <c r="H37" s="10">
        <f t="shared" si="73"/>
        <v>0</v>
      </c>
      <c r="I37" s="10">
        <f t="shared" ref="I37" si="74">I15+I26</f>
        <v>0</v>
      </c>
      <c r="J37" s="10">
        <f t="shared" si="72"/>
        <v>0</v>
      </c>
      <c r="K37" s="10">
        <f t="shared" si="72"/>
        <v>0</v>
      </c>
      <c r="L37" s="161">
        <f t="shared" si="72"/>
        <v>0</v>
      </c>
      <c r="M37" s="2"/>
      <c r="N37" s="77">
        <f t="shared" si="53"/>
        <v>0</v>
      </c>
      <c r="O37" s="18">
        <f t="shared" si="54"/>
        <v>8.9754728151926508E-8</v>
      </c>
      <c r="P37" s="18">
        <f t="shared" si="55"/>
        <v>1.098092979031286E-7</v>
      </c>
      <c r="Q37" s="37">
        <f t="shared" si="56"/>
        <v>7.9053849890688465E-8</v>
      </c>
      <c r="R37" s="37">
        <f t="shared" si="57"/>
        <v>0</v>
      </c>
      <c r="S37" s="37">
        <f t="shared" si="58"/>
        <v>0</v>
      </c>
      <c r="T37" s="37">
        <f t="shared" si="59"/>
        <v>0</v>
      </c>
      <c r="U37" s="19">
        <f t="shared" si="60"/>
        <v>0</v>
      </c>
      <c r="V37" s="96">
        <f t="shared" si="61"/>
        <v>0</v>
      </c>
      <c r="W37" s="78">
        <f t="shared" si="62"/>
        <v>0</v>
      </c>
      <c r="Y37" s="145"/>
      <c r="Z37" s="104">
        <f t="shared" si="64"/>
        <v>0</v>
      </c>
    </row>
    <row r="38" spans="1:29" ht="20.100000000000001" customHeight="1" thickBot="1" x14ac:dyDescent="0.3">
      <c r="A38" s="31"/>
      <c r="B38" s="25" t="s">
        <v>70</v>
      </c>
      <c r="C38" s="32">
        <f t="shared" si="72"/>
        <v>26033701</v>
      </c>
      <c r="D38" s="32">
        <f t="shared" si="72"/>
        <v>24448602</v>
      </c>
      <c r="E38" s="32">
        <f t="shared" si="72"/>
        <v>22652168</v>
      </c>
      <c r="F38" s="32">
        <f t="shared" si="72"/>
        <v>22203900</v>
      </c>
      <c r="G38" s="32">
        <f t="shared" ref="G38:H38" si="75">G16+G27</f>
        <v>23382468</v>
      </c>
      <c r="H38" s="32">
        <f t="shared" si="75"/>
        <v>23941738</v>
      </c>
      <c r="I38" s="32">
        <f t="shared" ref="I38" si="76">I16+I27</f>
        <v>23275554.528000005</v>
      </c>
      <c r="J38" s="32">
        <f t="shared" si="72"/>
        <v>23481438.774</v>
      </c>
      <c r="K38" s="32">
        <f t="shared" si="72"/>
        <v>11610688.217000002</v>
      </c>
      <c r="L38" s="162">
        <f t="shared" si="72"/>
        <v>10755929.48</v>
      </c>
      <c r="M38" s="2"/>
      <c r="N38" s="147">
        <f t="shared" si="48"/>
        <v>0.10133769039284422</v>
      </c>
      <c r="O38" s="80">
        <f t="shared" si="49"/>
        <v>9.143240109186028E-2</v>
      </c>
      <c r="P38" s="80">
        <f t="shared" si="50"/>
        <v>8.5773057381507478E-2</v>
      </c>
      <c r="Q38" s="80">
        <f t="shared" ref="Q38" si="77">F38/$F$28</f>
        <v>7.9786535344902626E-2</v>
      </c>
      <c r="R38" s="80">
        <f t="shared" si="57"/>
        <v>9.3249736735882272E-2</v>
      </c>
      <c r="S38" s="80">
        <f t="shared" ref="S38" si="78">H38/$H$28</f>
        <v>9.3915110559049247E-2</v>
      </c>
      <c r="T38" s="410">
        <f t="shared" si="59"/>
        <v>8.6001817716060872E-2</v>
      </c>
      <c r="U38" s="94">
        <f t="shared" si="51"/>
        <v>8.4824930104717255E-2</v>
      </c>
      <c r="V38" s="235">
        <f t="shared" ref="V38" si="79">K38/$K$28</f>
        <v>8.9858079294661705E-2</v>
      </c>
      <c r="W38" s="236">
        <f t="shared" ref="W38" si="80">L38/$L$28</f>
        <v>7.8332752236554948E-2</v>
      </c>
      <c r="Y38" s="109">
        <f t="shared" si="5"/>
        <v>-7.3618266292646714E-2</v>
      </c>
      <c r="Z38" s="106">
        <f t="shared" si="6"/>
        <v>-1.1525327058106758</v>
      </c>
    </row>
    <row r="39" spans="1:29" ht="20.100000000000001" customHeight="1" x14ac:dyDescent="0.25"/>
    <row r="40" spans="1:29" ht="19.5" customHeight="1" x14ac:dyDescent="0.25"/>
    <row r="41" spans="1:29" x14ac:dyDescent="0.25">
      <c r="A41" s="1" t="s">
        <v>22</v>
      </c>
      <c r="N41" s="1" t="s">
        <v>24</v>
      </c>
      <c r="Y41" s="1" t="str">
        <f>Y3</f>
        <v>VARIAÇÃO (JAN-JUN)</v>
      </c>
    </row>
    <row r="42" spans="1:29" ht="15.75" thickBot="1" x14ac:dyDescent="0.3"/>
    <row r="43" spans="1:29" ht="24" customHeight="1" x14ac:dyDescent="0.25">
      <c r="A43" s="479" t="s">
        <v>78</v>
      </c>
      <c r="B43" s="464"/>
      <c r="C43" s="481">
        <v>2016</v>
      </c>
      <c r="D43" s="460">
        <v>2017</v>
      </c>
      <c r="E43" s="460">
        <v>2018</v>
      </c>
      <c r="F43" s="460">
        <v>2019</v>
      </c>
      <c r="G43" s="460">
        <v>2020</v>
      </c>
      <c r="H43" s="460">
        <v>2021</v>
      </c>
      <c r="I43" s="460">
        <v>2022</v>
      </c>
      <c r="J43" s="471">
        <v>2023</v>
      </c>
      <c r="K43" s="466" t="str">
        <f>K5</f>
        <v>janeiro - junho</v>
      </c>
      <c r="L43" s="467"/>
      <c r="N43" s="498">
        <v>2016</v>
      </c>
      <c r="O43" s="460">
        <v>2017</v>
      </c>
      <c r="P43" s="460">
        <v>2018</v>
      </c>
      <c r="Q43" s="460">
        <v>2019</v>
      </c>
      <c r="R43" s="460">
        <v>2020</v>
      </c>
      <c r="S43" s="460">
        <v>2021</v>
      </c>
      <c r="T43" s="460">
        <v>2022</v>
      </c>
      <c r="U43" s="471">
        <v>2023</v>
      </c>
      <c r="V43" s="466" t="str">
        <f>K5</f>
        <v>janeiro - junho</v>
      </c>
      <c r="W43" s="467"/>
      <c r="Y43" s="502" t="s">
        <v>87</v>
      </c>
      <c r="Z43" s="503"/>
    </row>
    <row r="44" spans="1:29" ht="20.25" customHeight="1" thickBot="1" x14ac:dyDescent="0.3">
      <c r="A44" s="480"/>
      <c r="B44" s="465"/>
      <c r="C44" s="493"/>
      <c r="D44" s="468"/>
      <c r="E44" s="468"/>
      <c r="F44" s="468"/>
      <c r="G44" s="468"/>
      <c r="H44" s="468"/>
      <c r="I44" s="468"/>
      <c r="J44" s="497"/>
      <c r="K44" s="166">
        <v>2023</v>
      </c>
      <c r="L44" s="168">
        <v>2024</v>
      </c>
      <c r="N44" s="499"/>
      <c r="O44" s="468"/>
      <c r="P44" s="468"/>
      <c r="Q44" s="468"/>
      <c r="R44" s="468"/>
      <c r="S44" s="468"/>
      <c r="T44" s="468"/>
      <c r="U44" s="497"/>
      <c r="V44" s="166">
        <v>2023</v>
      </c>
      <c r="W44" s="168">
        <v>2024</v>
      </c>
      <c r="Y44" s="130" t="s">
        <v>1</v>
      </c>
      <c r="Z44" s="38" t="s">
        <v>37</v>
      </c>
    </row>
    <row r="45" spans="1:29" ht="19.5" customHeight="1" thickBot="1" x14ac:dyDescent="0.3">
      <c r="A45" s="5" t="s">
        <v>36</v>
      </c>
      <c r="B45" s="6"/>
      <c r="C45" s="13">
        <f>SUM(C46:C55)</f>
        <v>461075038</v>
      </c>
      <c r="D45" s="14">
        <f t="shared" ref="D45" si="81">SUM(D46:D55)</f>
        <v>517832642</v>
      </c>
      <c r="E45" s="14">
        <v>536653330</v>
      </c>
      <c r="F45" s="36">
        <v>588503011</v>
      </c>
      <c r="G45" s="36">
        <v>321477612</v>
      </c>
      <c r="H45" s="36">
        <v>309683341</v>
      </c>
      <c r="I45" s="36">
        <v>535485737.06399953</v>
      </c>
      <c r="J45" s="15">
        <v>579478700.44199979</v>
      </c>
      <c r="K45" s="180">
        <v>251047298.85299993</v>
      </c>
      <c r="L45" s="179">
        <v>370539763.54200017</v>
      </c>
      <c r="M45" s="1"/>
      <c r="N45" s="134">
        <f t="shared" ref="N45:T45" si="82">C45/C67</f>
        <v>0.54434025397611374</v>
      </c>
      <c r="O45" s="21">
        <f t="shared" si="82"/>
        <v>0.5570919537421638</v>
      </c>
      <c r="P45" s="21">
        <f t="shared" si="82"/>
        <v>0.54996675470828416</v>
      </c>
      <c r="Q45" s="21">
        <f t="shared" si="82"/>
        <v>0.55942020617632771</v>
      </c>
      <c r="R45" s="259">
        <f t="shared" si="82"/>
        <v>0.39398917859528787</v>
      </c>
      <c r="S45" s="259">
        <f t="shared" si="82"/>
        <v>0.36527281285455232</v>
      </c>
      <c r="T45" s="259">
        <f t="shared" si="82"/>
        <v>0.4915189580500936</v>
      </c>
      <c r="U45" s="22">
        <f>J45/J67</f>
        <v>0.50593685940413446</v>
      </c>
      <c r="V45" s="20">
        <f>K45/K67</f>
        <v>0.49862344532964958</v>
      </c>
      <c r="W45" s="234">
        <f>L45/L67</f>
        <v>0.59424448364983451</v>
      </c>
      <c r="X45" s="1"/>
      <c r="Y45" s="64">
        <f>(L45-K45)/K45</f>
        <v>0.47597590268823703</v>
      </c>
      <c r="Z45" s="101">
        <f>(W45-V45)*100</f>
        <v>9.5621038320184919</v>
      </c>
    </row>
    <row r="46" spans="1:29" ht="19.5" customHeight="1" x14ac:dyDescent="0.25">
      <c r="A46" s="24"/>
      <c r="B46" s="143" t="s">
        <v>64</v>
      </c>
      <c r="C46" s="10">
        <v>149734407</v>
      </c>
      <c r="D46" s="11">
        <v>155971662</v>
      </c>
      <c r="E46" s="11">
        <v>154979387</v>
      </c>
      <c r="F46" s="35">
        <v>171201937</v>
      </c>
      <c r="G46" s="35">
        <v>96446319</v>
      </c>
      <c r="H46" s="35">
        <v>86726994</v>
      </c>
      <c r="I46" s="35">
        <v>156527217.47100008</v>
      </c>
      <c r="J46" s="12">
        <v>165966713.609</v>
      </c>
      <c r="K46" s="10">
        <v>73850478.873000041</v>
      </c>
      <c r="L46" s="161">
        <v>95504349.681999922</v>
      </c>
      <c r="N46" s="77">
        <f t="shared" ref="N46" si="83">C46/$C$45</f>
        <v>0.32475062551532013</v>
      </c>
      <c r="O46" s="18">
        <f t="shared" ref="O46" si="84">D46/$D$45</f>
        <v>0.30120090807253513</v>
      </c>
      <c r="P46" s="18">
        <f t="shared" ref="P46" si="85">E46/$E$45</f>
        <v>0.28878864312646674</v>
      </c>
      <c r="Q46" s="37">
        <f>F46/$F$45</f>
        <v>0.29091089391214686</v>
      </c>
      <c r="R46" s="37">
        <f>G46/$G$45</f>
        <v>0.30000944202609048</v>
      </c>
      <c r="S46" s="37">
        <f>H46/$H$45</f>
        <v>0.28005056300396863</v>
      </c>
      <c r="T46" s="37">
        <f>I46/$I$45</f>
        <v>0.29230884529104173</v>
      </c>
      <c r="U46" s="19">
        <f>J46/$J$45</f>
        <v>0.28640692657453709</v>
      </c>
      <c r="V46" s="96">
        <f>K46/$K$45</f>
        <v>0.29416958163028473</v>
      </c>
      <c r="W46" s="78">
        <f>L46/$L$45</f>
        <v>0.25774386200571597</v>
      </c>
      <c r="Y46" s="107">
        <f t="shared" ref="Y46:Y68" si="86">(L46-K46)/K46</f>
        <v>0.29321232765785898</v>
      </c>
      <c r="Z46" s="108">
        <f t="shared" ref="Z46:Z68" si="87">(W46-V46)*100</f>
        <v>-3.6425719624568753</v>
      </c>
    </row>
    <row r="47" spans="1:29" ht="19.5" customHeight="1" x14ac:dyDescent="0.25">
      <c r="A47" s="24"/>
      <c r="B47" s="143" t="s">
        <v>65</v>
      </c>
      <c r="C47" s="10">
        <v>28920922</v>
      </c>
      <c r="D47" s="11">
        <v>35940507</v>
      </c>
      <c r="E47" s="11">
        <v>36501243</v>
      </c>
      <c r="F47" s="35">
        <v>40006323</v>
      </c>
      <c r="G47" s="35">
        <v>19477281</v>
      </c>
      <c r="H47" s="35">
        <v>21314644</v>
      </c>
      <c r="I47" s="35">
        <v>37343411.540000007</v>
      </c>
      <c r="J47" s="12">
        <v>37284050.85800001</v>
      </c>
      <c r="K47" s="10">
        <v>15338880.361000003</v>
      </c>
      <c r="L47" s="161">
        <v>20016311.164999999</v>
      </c>
      <c r="N47" s="77">
        <f t="shared" ref="N47:N55" si="88">C47/$C$45</f>
        <v>6.272497883522378E-2</v>
      </c>
      <c r="O47" s="18">
        <f t="shared" ref="O47:O55" si="89">D47/$D$45</f>
        <v>6.940564206456494E-2</v>
      </c>
      <c r="P47" s="18">
        <f t="shared" ref="P47:P55" si="90">E47/$E$45</f>
        <v>6.8016428780941315E-2</v>
      </c>
      <c r="Q47" s="37">
        <f t="shared" ref="Q47:Q55" si="91">F47/$F$45</f>
        <v>6.7979810217147718E-2</v>
      </c>
      <c r="R47" s="37">
        <f t="shared" ref="R47:R55" si="92">G47/$G$45</f>
        <v>6.0586741573780259E-2</v>
      </c>
      <c r="S47" s="37">
        <f t="shared" ref="S47:S55" si="93">H47/$H$45</f>
        <v>6.8827221803965236E-2</v>
      </c>
      <c r="T47" s="37">
        <f t="shared" ref="T47:T55" si="94">I47/$I$45</f>
        <v>6.9737453222842499E-2</v>
      </c>
      <c r="U47" s="19">
        <f t="shared" ref="U47:U55" si="95">J47/$J$45</f>
        <v>6.4340675213017229E-2</v>
      </c>
      <c r="V47" s="96">
        <f t="shared" ref="V47:V55" si="96">K47/$K$45</f>
        <v>6.1099563433190507E-2</v>
      </c>
      <c r="W47" s="78">
        <f t="shared" ref="W47:W55" si="97">L47/$L$45</f>
        <v>5.4019333778549186E-2</v>
      </c>
      <c r="Y47" s="145">
        <f t="shared" ref="Y47:Y55" si="98">(L47-K47)/K47</f>
        <v>0.30493951930759144</v>
      </c>
      <c r="Z47" s="104">
        <f t="shared" ref="Z47:Z55" si="99">(W47-V47)*100</f>
        <v>-0.70802296546413213</v>
      </c>
    </row>
    <row r="48" spans="1:29" ht="19.5" customHeight="1" x14ac:dyDescent="0.25">
      <c r="A48" s="24"/>
      <c r="B48" s="143" t="s">
        <v>72</v>
      </c>
      <c r="C48" s="10">
        <v>40804</v>
      </c>
      <c r="D48" s="11">
        <v>80734</v>
      </c>
      <c r="E48" s="11">
        <v>122357</v>
      </c>
      <c r="F48" s="35">
        <v>61080</v>
      </c>
      <c r="G48" s="35">
        <v>51146</v>
      </c>
      <c r="H48" s="35">
        <v>36639</v>
      </c>
      <c r="I48" s="35">
        <v>23325.414999999997</v>
      </c>
      <c r="J48" s="12">
        <v>24654.032999999999</v>
      </c>
      <c r="K48" s="10">
        <v>12042.436</v>
      </c>
      <c r="L48" s="161">
        <v>3779.7799999999997</v>
      </c>
      <c r="N48" s="77">
        <f t="shared" si="88"/>
        <v>8.8497525645706286E-5</v>
      </c>
      <c r="O48" s="18">
        <f t="shared" si="89"/>
        <v>1.559075142273476E-4</v>
      </c>
      <c r="P48" s="18">
        <f t="shared" si="90"/>
        <v>2.2800007595219805E-4</v>
      </c>
      <c r="Q48" s="37">
        <f t="shared" si="91"/>
        <v>1.0378876379274803E-4</v>
      </c>
      <c r="R48" s="37">
        <f t="shared" si="92"/>
        <v>1.5909661541221103E-4</v>
      </c>
      <c r="S48" s="37">
        <f t="shared" si="93"/>
        <v>1.1831117515617347E-4</v>
      </c>
      <c r="T48" s="37">
        <f t="shared" si="94"/>
        <v>4.3559358140686047E-5</v>
      </c>
      <c r="U48" s="19">
        <f t="shared" si="95"/>
        <v>4.2545192741674597E-5</v>
      </c>
      <c r="V48" s="96">
        <f t="shared" si="96"/>
        <v>4.7968793350974934E-5</v>
      </c>
      <c r="W48" s="78">
        <f t="shared" si="97"/>
        <v>1.0200740573343532E-5</v>
      </c>
      <c r="Y48" s="145">
        <f t="shared" si="98"/>
        <v>-0.6861282883297033</v>
      </c>
      <c r="Z48" s="104">
        <f t="shared" si="99"/>
        <v>-3.77680527776314E-3</v>
      </c>
    </row>
    <row r="49" spans="1:26" ht="19.5" customHeight="1" x14ac:dyDescent="0.25">
      <c r="A49" s="24"/>
      <c r="B49" s="143" t="s">
        <v>66</v>
      </c>
      <c r="C49" s="10">
        <v>272862364</v>
      </c>
      <c r="D49" s="11">
        <v>314109867</v>
      </c>
      <c r="E49" s="11">
        <v>332752759</v>
      </c>
      <c r="F49" s="35">
        <v>365328398</v>
      </c>
      <c r="G49" s="35">
        <v>197751280</v>
      </c>
      <c r="H49" s="35">
        <v>195313268</v>
      </c>
      <c r="I49" s="35">
        <v>329674896.82199943</v>
      </c>
      <c r="J49" s="12">
        <v>363853235.5189997</v>
      </c>
      <c r="K49" s="10">
        <v>155982650.88299987</v>
      </c>
      <c r="L49" s="161">
        <v>248629874.44500026</v>
      </c>
      <c r="N49" s="77">
        <f t="shared" si="88"/>
        <v>0.59179600176056379</v>
      </c>
      <c r="O49" s="18">
        <f t="shared" si="89"/>
        <v>0.60658568333357399</v>
      </c>
      <c r="P49" s="18">
        <f t="shared" si="90"/>
        <v>0.6200516057545008</v>
      </c>
      <c r="Q49" s="37">
        <f t="shared" si="91"/>
        <v>0.62077574994769225</v>
      </c>
      <c r="R49" s="37">
        <f t="shared" si="92"/>
        <v>0.61513235329121452</v>
      </c>
      <c r="S49" s="37">
        <f t="shared" si="93"/>
        <v>0.630687034598997</v>
      </c>
      <c r="T49" s="37">
        <f t="shared" si="94"/>
        <v>0.61565579436263818</v>
      </c>
      <c r="U49" s="19">
        <f t="shared" si="95"/>
        <v>0.62789751416483319</v>
      </c>
      <c r="V49" s="96">
        <f t="shared" si="96"/>
        <v>0.62132774021334958</v>
      </c>
      <c r="W49" s="78">
        <f t="shared" si="97"/>
        <v>0.67099377423988238</v>
      </c>
      <c r="Y49" s="145">
        <f t="shared" si="98"/>
        <v>0.59395851421638945</v>
      </c>
      <c r="Z49" s="104">
        <f t="shared" si="99"/>
        <v>4.9666034026532806</v>
      </c>
    </row>
    <row r="50" spans="1:26" ht="19.5" customHeight="1" x14ac:dyDescent="0.25">
      <c r="A50" s="24"/>
      <c r="B50" t="s">
        <v>67</v>
      </c>
      <c r="C50" s="10">
        <v>8895198</v>
      </c>
      <c r="D50" s="11">
        <v>11142081</v>
      </c>
      <c r="E50" s="11">
        <v>11921986</v>
      </c>
      <c r="F50" s="35">
        <v>11148224</v>
      </c>
      <c r="G50" s="35">
        <v>7267502</v>
      </c>
      <c r="H50" s="35">
        <v>5597136</v>
      </c>
      <c r="I50" s="35">
        <v>10885354.030999999</v>
      </c>
      <c r="J50" s="12">
        <v>11299515.237999996</v>
      </c>
      <c r="K50" s="10">
        <v>5256081.359000002</v>
      </c>
      <c r="L50" s="161">
        <v>5956653.4080000017</v>
      </c>
      <c r="N50" s="77">
        <f t="shared" si="88"/>
        <v>1.9292300096280642E-2</v>
      </c>
      <c r="O50" s="18">
        <f t="shared" si="89"/>
        <v>2.1516760621668189E-2</v>
      </c>
      <c r="P50" s="18">
        <f t="shared" si="90"/>
        <v>2.221543281954479E-2</v>
      </c>
      <c r="Q50" s="37">
        <f t="shared" si="91"/>
        <v>1.8943359322931314E-2</v>
      </c>
      <c r="R50" s="37">
        <f t="shared" si="92"/>
        <v>2.2606557124730663E-2</v>
      </c>
      <c r="S50" s="37">
        <f t="shared" si="93"/>
        <v>1.8073739394331836E-2</v>
      </c>
      <c r="T50" s="37">
        <f t="shared" si="94"/>
        <v>2.0327999940172106E-2</v>
      </c>
      <c r="U50" s="19">
        <f t="shared" si="95"/>
        <v>1.9499448779361939E-2</v>
      </c>
      <c r="V50" s="96">
        <f t="shared" si="96"/>
        <v>2.0936617852549317E-2</v>
      </c>
      <c r="W50" s="78">
        <f t="shared" si="97"/>
        <v>1.6075611834638695E-2</v>
      </c>
      <c r="Y50" s="145">
        <f t="shared" si="98"/>
        <v>0.13328790046227276</v>
      </c>
      <c r="Z50" s="104">
        <f t="shared" si="99"/>
        <v>-0.48610060179106218</v>
      </c>
    </row>
    <row r="51" spans="1:26" ht="19.5" customHeight="1" x14ac:dyDescent="0.25">
      <c r="A51" s="24"/>
      <c r="B51" s="143" t="s">
        <v>82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39775</v>
      </c>
      <c r="I51" s="35">
        <v>37720.997000000003</v>
      </c>
      <c r="J51" s="12">
        <v>56271.782000000007</v>
      </c>
      <c r="K51" s="10">
        <v>18852.377</v>
      </c>
      <c r="L51" s="161">
        <v>19907.364000000001</v>
      </c>
      <c r="N51" s="77">
        <f t="shared" si="88"/>
        <v>0</v>
      </c>
      <c r="O51" s="18">
        <f t="shared" si="89"/>
        <v>0</v>
      </c>
      <c r="P51" s="18">
        <f t="shared" si="90"/>
        <v>0</v>
      </c>
      <c r="Q51" s="37">
        <f t="shared" si="91"/>
        <v>0</v>
      </c>
      <c r="R51" s="37">
        <f t="shared" si="92"/>
        <v>0</v>
      </c>
      <c r="S51" s="37">
        <f t="shared" si="93"/>
        <v>1.2843764818463386E-4</v>
      </c>
      <c r="T51" s="37">
        <f t="shared" si="94"/>
        <v>7.044258023905445E-5</v>
      </c>
      <c r="U51" s="19">
        <f t="shared" si="95"/>
        <v>9.7107593354300119E-5</v>
      </c>
      <c r="V51" s="96">
        <f t="shared" si="96"/>
        <v>7.509492070272765E-5</v>
      </c>
      <c r="W51" s="78">
        <f t="shared" si="97"/>
        <v>5.3725310907809031E-5</v>
      </c>
      <c r="Y51" s="145">
        <f t="shared" si="98"/>
        <v>5.596042345217269E-2</v>
      </c>
      <c r="Z51" s="104">
        <f t="shared" si="99"/>
        <v>-2.136960979491862E-3</v>
      </c>
    </row>
    <row r="52" spans="1:26" ht="19.5" customHeight="1" x14ac:dyDescent="0.25">
      <c r="A52" s="24"/>
      <c r="B52" t="s">
        <v>68</v>
      </c>
      <c r="C52" s="10">
        <v>0</v>
      </c>
      <c r="D52" s="11">
        <v>0</v>
      </c>
      <c r="E52" s="11">
        <v>0</v>
      </c>
      <c r="F52" s="35">
        <v>4200</v>
      </c>
      <c r="G52" s="35">
        <v>1939</v>
      </c>
      <c r="H52" s="35">
        <v>0</v>
      </c>
      <c r="I52" s="35"/>
      <c r="J52" s="12">
        <v>612.71299999999997</v>
      </c>
      <c r="K52" s="10">
        <v>0</v>
      </c>
      <c r="L52" s="161">
        <v>5125.8130000000001</v>
      </c>
      <c r="N52" s="77">
        <f t="shared" si="88"/>
        <v>0</v>
      </c>
      <c r="O52" s="18">
        <f t="shared" si="89"/>
        <v>0</v>
      </c>
      <c r="P52" s="18">
        <f t="shared" si="90"/>
        <v>0</v>
      </c>
      <c r="Q52" s="37">
        <f t="shared" si="91"/>
        <v>7.1367519307390599E-6</v>
      </c>
      <c r="R52" s="37">
        <f t="shared" si="92"/>
        <v>6.0315242107745906E-6</v>
      </c>
      <c r="S52" s="37">
        <f t="shared" si="93"/>
        <v>0</v>
      </c>
      <c r="T52" s="37">
        <f t="shared" si="94"/>
        <v>0</v>
      </c>
      <c r="U52" s="19">
        <f t="shared" si="95"/>
        <v>1.0573520640752637E-6</v>
      </c>
      <c r="V52" s="96">
        <f t="shared" si="96"/>
        <v>0</v>
      </c>
      <c r="W52" s="78">
        <f t="shared" si="97"/>
        <v>1.383336824907051E-5</v>
      </c>
      <c r="Y52" s="145"/>
      <c r="Z52" s="104">
        <f t="shared" si="99"/>
        <v>1.3833368249070511E-3</v>
      </c>
    </row>
    <row r="53" spans="1:26" ht="19.5" customHeight="1" x14ac:dyDescent="0.25">
      <c r="A53" s="24"/>
      <c r="B53" s="143" t="s">
        <v>83</v>
      </c>
      <c r="C53" s="10">
        <v>0</v>
      </c>
      <c r="D53" s="11">
        <v>0</v>
      </c>
      <c r="E53" s="11">
        <v>0</v>
      </c>
      <c r="F53" s="35">
        <v>0</v>
      </c>
      <c r="G53" s="35">
        <v>0</v>
      </c>
      <c r="H53" s="35">
        <v>0</v>
      </c>
      <c r="I53" s="35">
        <v>0</v>
      </c>
      <c r="J53" s="12">
        <v>0</v>
      </c>
      <c r="K53" s="10">
        <v>0</v>
      </c>
      <c r="L53" s="161">
        <v>0</v>
      </c>
      <c r="N53" s="77">
        <f t="shared" si="88"/>
        <v>0</v>
      </c>
      <c r="O53" s="18">
        <f t="shared" si="89"/>
        <v>0</v>
      </c>
      <c r="P53" s="18">
        <f t="shared" si="90"/>
        <v>0</v>
      </c>
      <c r="Q53" s="37">
        <f t="shared" si="91"/>
        <v>0</v>
      </c>
      <c r="R53" s="37">
        <f t="shared" si="92"/>
        <v>0</v>
      </c>
      <c r="S53" s="37">
        <f t="shared" si="93"/>
        <v>0</v>
      </c>
      <c r="T53" s="37">
        <f t="shared" si="94"/>
        <v>0</v>
      </c>
      <c r="U53" s="19">
        <f t="shared" si="95"/>
        <v>0</v>
      </c>
      <c r="V53" s="96">
        <f t="shared" si="96"/>
        <v>0</v>
      </c>
      <c r="W53" s="78">
        <f t="shared" si="97"/>
        <v>0</v>
      </c>
      <c r="Y53" s="145"/>
      <c r="Z53" s="104">
        <f t="shared" si="99"/>
        <v>0</v>
      </c>
    </row>
    <row r="54" spans="1:26" ht="19.5" customHeight="1" x14ac:dyDescent="0.25">
      <c r="A54" s="24"/>
      <c r="B54" t="s">
        <v>69</v>
      </c>
      <c r="C54" s="10">
        <v>0</v>
      </c>
      <c r="D54" s="11">
        <v>0</v>
      </c>
      <c r="E54" s="11">
        <v>0</v>
      </c>
      <c r="F54" s="35">
        <v>0</v>
      </c>
      <c r="G54" s="35">
        <v>0</v>
      </c>
      <c r="H54" s="35">
        <v>0</v>
      </c>
      <c r="I54" s="35">
        <v>0</v>
      </c>
      <c r="J54" s="12">
        <v>0</v>
      </c>
      <c r="K54" s="10">
        <v>0</v>
      </c>
      <c r="L54" s="161">
        <v>0</v>
      </c>
      <c r="N54" s="77">
        <f t="shared" si="88"/>
        <v>0</v>
      </c>
      <c r="O54" s="18">
        <f t="shared" si="89"/>
        <v>0</v>
      </c>
      <c r="P54" s="18">
        <f t="shared" si="90"/>
        <v>0</v>
      </c>
      <c r="Q54" s="37">
        <f t="shared" si="91"/>
        <v>0</v>
      </c>
      <c r="R54" s="37">
        <f t="shared" si="92"/>
        <v>0</v>
      </c>
      <c r="S54" s="37">
        <f t="shared" si="93"/>
        <v>0</v>
      </c>
      <c r="T54" s="37">
        <f t="shared" si="94"/>
        <v>0</v>
      </c>
      <c r="U54" s="19">
        <f t="shared" si="95"/>
        <v>0</v>
      </c>
      <c r="V54" s="96">
        <f t="shared" si="96"/>
        <v>0</v>
      </c>
      <c r="W54" s="78">
        <f t="shared" si="97"/>
        <v>0</v>
      </c>
      <c r="Y54" s="145"/>
      <c r="Z54" s="104">
        <f t="shared" si="99"/>
        <v>0</v>
      </c>
    </row>
    <row r="55" spans="1:26" ht="19.5" customHeight="1" thickBot="1" x14ac:dyDescent="0.3">
      <c r="A55" s="24"/>
      <c r="B55" t="s">
        <v>70</v>
      </c>
      <c r="C55" s="10">
        <v>621343</v>
      </c>
      <c r="D55" s="11">
        <v>587791</v>
      </c>
      <c r="E55" s="11">
        <v>375598</v>
      </c>
      <c r="F55" s="35">
        <v>752849</v>
      </c>
      <c r="G55" s="35">
        <v>482145</v>
      </c>
      <c r="H55" s="35">
        <v>654885</v>
      </c>
      <c r="I55" s="35">
        <v>993810.78800000018</v>
      </c>
      <c r="J55" s="12">
        <v>993646.69000000006</v>
      </c>
      <c r="K55" s="10">
        <v>588312.56400000001</v>
      </c>
      <c r="L55" s="161">
        <v>403761.88500000001</v>
      </c>
      <c r="N55" s="77">
        <f t="shared" si="88"/>
        <v>1.3475962669659857E-3</v>
      </c>
      <c r="O55" s="18">
        <f t="shared" si="89"/>
        <v>1.1350983934303625E-3</v>
      </c>
      <c r="P55" s="18">
        <f t="shared" si="90"/>
        <v>6.9988944259416041E-4</v>
      </c>
      <c r="Q55" s="37">
        <f t="shared" si="91"/>
        <v>1.2792610843583262E-3</v>
      </c>
      <c r="R55" s="37">
        <f t="shared" si="92"/>
        <v>1.49977784456107E-3</v>
      </c>
      <c r="S55" s="37">
        <f t="shared" si="93"/>
        <v>2.1146923753964536E-3</v>
      </c>
      <c r="T55" s="37">
        <f t="shared" si="94"/>
        <v>1.8559052449257357E-3</v>
      </c>
      <c r="U55" s="19">
        <f t="shared" si="95"/>
        <v>1.7147251300903587E-3</v>
      </c>
      <c r="V55" s="96">
        <f t="shared" si="96"/>
        <v>2.34343315657216E-3</v>
      </c>
      <c r="W55" s="78">
        <f t="shared" si="97"/>
        <v>1.0896587214835694E-3</v>
      </c>
      <c r="Y55" s="145">
        <f t="shared" si="98"/>
        <v>-0.31369494770810302</v>
      </c>
      <c r="Z55" s="104">
        <f t="shared" si="99"/>
        <v>-0.12537744350885907</v>
      </c>
    </row>
    <row r="56" spans="1:26" ht="19.5" customHeight="1" thickBot="1" x14ac:dyDescent="0.3">
      <c r="A56" s="5" t="s">
        <v>35</v>
      </c>
      <c r="B56" s="6"/>
      <c r="C56" s="13">
        <f>SUM(C57:C66)</f>
        <v>385959578</v>
      </c>
      <c r="D56" s="14">
        <f t="shared" ref="D56" si="100">SUM(D57:D66)</f>
        <v>411695488</v>
      </c>
      <c r="E56" s="14">
        <v>439138980</v>
      </c>
      <c r="F56" s="36">
        <v>463484394</v>
      </c>
      <c r="G56" s="36">
        <v>494477824</v>
      </c>
      <c r="H56" s="36">
        <v>538130485</v>
      </c>
      <c r="I56" s="36">
        <v>553965093.45600033</v>
      </c>
      <c r="J56" s="15">
        <v>565879044.64199924</v>
      </c>
      <c r="K56" s="13">
        <v>252433436.36799976</v>
      </c>
      <c r="L56" s="160">
        <v>253007907.04999983</v>
      </c>
      <c r="M56" s="1"/>
      <c r="N56" s="134">
        <f t="shared" ref="N56:T56" si="101">C56/C67</f>
        <v>0.4556597460238862</v>
      </c>
      <c r="O56" s="21">
        <f t="shared" si="101"/>
        <v>0.4429080462578362</v>
      </c>
      <c r="P56" s="21">
        <f t="shared" si="101"/>
        <v>0.45003324529171579</v>
      </c>
      <c r="Q56" s="21">
        <f t="shared" si="101"/>
        <v>0.44057979382367224</v>
      </c>
      <c r="R56" s="259">
        <f t="shared" si="101"/>
        <v>0.60601082140471207</v>
      </c>
      <c r="S56" s="259">
        <f t="shared" si="101"/>
        <v>0.63472718714544762</v>
      </c>
      <c r="T56" s="259">
        <f t="shared" si="101"/>
        <v>0.50848104194990629</v>
      </c>
      <c r="U56" s="22">
        <f t="shared" ref="U56" si="102">J56/J67</f>
        <v>0.49406314059586542</v>
      </c>
      <c r="V56" s="20">
        <f>K56/K67</f>
        <v>0.50137655467035036</v>
      </c>
      <c r="W56" s="234">
        <f>L56/L67</f>
        <v>0.40575551635016543</v>
      </c>
      <c r="X56" s="1"/>
      <c r="Y56" s="64">
        <f t="shared" si="86"/>
        <v>2.2757313383897459E-3</v>
      </c>
      <c r="Z56" s="101">
        <f t="shared" si="87"/>
        <v>-9.5621038320184919</v>
      </c>
    </row>
    <row r="57" spans="1:26" ht="19.5" customHeight="1" x14ac:dyDescent="0.25">
      <c r="A57" s="24"/>
      <c r="B57" t="s">
        <v>64</v>
      </c>
      <c r="C57" s="10">
        <v>74160711</v>
      </c>
      <c r="D57" s="11">
        <v>78077748</v>
      </c>
      <c r="E57" s="11">
        <v>83385164</v>
      </c>
      <c r="F57" s="35">
        <v>89167914</v>
      </c>
      <c r="G57" s="35">
        <v>100995629</v>
      </c>
      <c r="H57" s="35">
        <v>100148773</v>
      </c>
      <c r="I57" s="35">
        <v>97945280.94599998</v>
      </c>
      <c r="J57" s="12">
        <v>96669615.52700001</v>
      </c>
      <c r="K57" s="10">
        <v>47477541.88099996</v>
      </c>
      <c r="L57" s="161">
        <v>45004515.483000055</v>
      </c>
      <c r="N57" s="77">
        <f t="shared" ref="N57" si="103">C57/$C$56</f>
        <v>0.19214631590254252</v>
      </c>
      <c r="O57" s="18">
        <f t="shared" ref="O57" si="104">D57/$D$56</f>
        <v>0.18964926815034708</v>
      </c>
      <c r="P57" s="18">
        <f t="shared" ref="P57" si="105">E57/$E$56</f>
        <v>0.18988331211226114</v>
      </c>
      <c r="Q57" s="37">
        <f>F57/$F$56</f>
        <v>0.1923860115989148</v>
      </c>
      <c r="R57" s="37">
        <f>G57/$G$56</f>
        <v>0.20424703413999815</v>
      </c>
      <c r="S57" s="37">
        <f>H57/$H$56</f>
        <v>0.18610499830724142</v>
      </c>
      <c r="T57" s="37">
        <f>I57/$I$56</f>
        <v>0.17680767633742514</v>
      </c>
      <c r="U57" s="19">
        <f>J57/$J$56</f>
        <v>0.1708308806313151</v>
      </c>
      <c r="V57" s="96">
        <f>K57/$K$56</f>
        <v>0.18807945002890492</v>
      </c>
      <c r="W57" s="78">
        <f>L57/$L$56</f>
        <v>0.17787790116024393</v>
      </c>
      <c r="Y57" s="107">
        <f t="shared" si="86"/>
        <v>-5.2088341140289436E-2</v>
      </c>
      <c r="Z57" s="108">
        <f t="shared" si="87"/>
        <v>-1.0201548868660981</v>
      </c>
    </row>
    <row r="58" spans="1:26" ht="19.5" customHeight="1" x14ac:dyDescent="0.25">
      <c r="A58" s="24"/>
      <c r="B58" t="s">
        <v>65</v>
      </c>
      <c r="C58" s="10">
        <v>205712</v>
      </c>
      <c r="D58" s="11">
        <v>156591</v>
      </c>
      <c r="E58" s="11">
        <v>30322</v>
      </c>
      <c r="F58" s="35">
        <v>58813</v>
      </c>
      <c r="G58" s="35">
        <v>38687</v>
      </c>
      <c r="H58" s="35">
        <v>25946</v>
      </c>
      <c r="I58" s="35">
        <v>67562.327000000005</v>
      </c>
      <c r="J58" s="12">
        <v>51853.810999999994</v>
      </c>
      <c r="K58" s="10">
        <v>21747.101999999999</v>
      </c>
      <c r="L58" s="161">
        <v>27493.240000000005</v>
      </c>
      <c r="N58" s="77">
        <f t="shared" ref="N58:N66" si="106">C58/$C$56</f>
        <v>5.329884571487432E-4</v>
      </c>
      <c r="O58" s="18">
        <f t="shared" ref="O58:O66" si="107">D58/$D$56</f>
        <v>3.8035636669401634E-4</v>
      </c>
      <c r="P58" s="18">
        <f t="shared" ref="P58:P66" si="108">E58/$E$56</f>
        <v>6.9048755362140709E-5</v>
      </c>
      <c r="Q58" s="37">
        <f t="shared" ref="Q58:Q66" si="109">F58/$F$56</f>
        <v>1.2689316136931246E-4</v>
      </c>
      <c r="R58" s="37">
        <f t="shared" ref="R58:R66" si="110">G58/$G$56</f>
        <v>7.8238088994664399E-5</v>
      </c>
      <c r="S58" s="37">
        <f t="shared" ref="S58:S66" si="111">H58/$H$56</f>
        <v>4.8215071851950555E-5</v>
      </c>
      <c r="T58" s="37">
        <f t="shared" ref="T58:T66" si="112">I58/$I$56</f>
        <v>1.2196134340974729E-4</v>
      </c>
      <c r="U58" s="19">
        <f t="shared" ref="U58:U66" si="113">J58/$J$56</f>
        <v>9.1634089459532945E-5</v>
      </c>
      <c r="V58" s="96">
        <f t="shared" ref="V58:V66" si="114">K58/$K$56</f>
        <v>8.6149847313795927E-5</v>
      </c>
      <c r="W58" s="78">
        <f t="shared" ref="W58:W66" si="115">L58/$L$56</f>
        <v>1.0866553666469699E-4</v>
      </c>
      <c r="Y58" s="145">
        <f t="shared" si="86"/>
        <v>0.26422545863812136</v>
      </c>
      <c r="Z58" s="104">
        <f t="shared" si="87"/>
        <v>2.2515689350901067E-3</v>
      </c>
    </row>
    <row r="59" spans="1:26" ht="19.5" customHeight="1" x14ac:dyDescent="0.25">
      <c r="A59" s="24"/>
      <c r="B59" t="s">
        <v>72</v>
      </c>
      <c r="C59" s="10">
        <v>0</v>
      </c>
      <c r="D59" s="11">
        <v>0</v>
      </c>
      <c r="E59" s="11">
        <v>0</v>
      </c>
      <c r="F59" s="35">
        <v>236</v>
      </c>
      <c r="G59" s="35">
        <v>2490</v>
      </c>
      <c r="H59" s="35">
        <v>172</v>
      </c>
      <c r="I59" s="35">
        <v>0</v>
      </c>
      <c r="J59" s="12">
        <v>0</v>
      </c>
      <c r="K59" s="10">
        <v>0</v>
      </c>
      <c r="L59" s="161">
        <v>0</v>
      </c>
      <c r="N59" s="77">
        <f t="shared" si="106"/>
        <v>0</v>
      </c>
      <c r="O59" s="18">
        <f t="shared" si="107"/>
        <v>0</v>
      </c>
      <c r="P59" s="18">
        <f t="shared" si="108"/>
        <v>0</v>
      </c>
      <c r="Q59" s="37">
        <f t="shared" si="109"/>
        <v>5.0918650779857758E-7</v>
      </c>
      <c r="R59" s="37">
        <f t="shared" si="110"/>
        <v>5.0356151057645817E-6</v>
      </c>
      <c r="S59" s="37">
        <f t="shared" si="111"/>
        <v>3.1962508126630293E-7</v>
      </c>
      <c r="T59" s="37">
        <f t="shared" si="112"/>
        <v>0</v>
      </c>
      <c r="U59" s="19">
        <f t="shared" si="113"/>
        <v>0</v>
      </c>
      <c r="V59" s="96">
        <f t="shared" si="114"/>
        <v>0</v>
      </c>
      <c r="W59" s="78">
        <f t="shared" si="115"/>
        <v>0</v>
      </c>
      <c r="Y59" s="145"/>
      <c r="Z59" s="104">
        <f t="shared" si="87"/>
        <v>0</v>
      </c>
    </row>
    <row r="60" spans="1:26" ht="19.5" customHeight="1" x14ac:dyDescent="0.25">
      <c r="A60" s="24"/>
      <c r="B60" t="s">
        <v>66</v>
      </c>
      <c r="C60" s="10">
        <v>286634780</v>
      </c>
      <c r="D60" s="11">
        <v>308871201</v>
      </c>
      <c r="E60" s="11">
        <v>328989772</v>
      </c>
      <c r="F60" s="35">
        <v>348232246</v>
      </c>
      <c r="G60" s="35">
        <v>367482454</v>
      </c>
      <c r="H60" s="35">
        <v>411779829</v>
      </c>
      <c r="I60" s="35">
        <v>428954317.04800034</v>
      </c>
      <c r="J60" s="12">
        <v>441398436.92699915</v>
      </c>
      <c r="K60" s="10">
        <v>191311239.89799979</v>
      </c>
      <c r="L60" s="161">
        <v>195120857.93399981</v>
      </c>
      <c r="N60" s="77">
        <f t="shared" si="106"/>
        <v>0.74265492123633736</v>
      </c>
      <c r="O60" s="18">
        <f t="shared" si="107"/>
        <v>0.7502418899475527</v>
      </c>
      <c r="P60" s="18">
        <f t="shared" si="108"/>
        <v>0.74917005090279165</v>
      </c>
      <c r="Q60" s="37">
        <f t="shared" si="109"/>
        <v>0.75133542899828465</v>
      </c>
      <c r="R60" s="37">
        <f t="shared" si="110"/>
        <v>0.74317276966499513</v>
      </c>
      <c r="S60" s="37">
        <f t="shared" si="111"/>
        <v>0.76520442620900764</v>
      </c>
      <c r="T60" s="37">
        <f t="shared" si="112"/>
        <v>0.7743345602732834</v>
      </c>
      <c r="U60" s="19">
        <f t="shared" si="113"/>
        <v>0.7800225880536853</v>
      </c>
      <c r="V60" s="96">
        <f t="shared" si="114"/>
        <v>0.75786806474838198</v>
      </c>
      <c r="W60" s="78">
        <f t="shared" si="115"/>
        <v>0.77120458490429589</v>
      </c>
      <c r="Y60" s="145">
        <f t="shared" si="86"/>
        <v>1.9913195053417473E-2</v>
      </c>
      <c r="Z60" s="104">
        <f t="shared" si="87"/>
        <v>1.3336520155913911</v>
      </c>
    </row>
    <row r="61" spans="1:26" ht="19.5" customHeight="1" x14ac:dyDescent="0.25">
      <c r="A61" s="24"/>
      <c r="B61" t="s">
        <v>67</v>
      </c>
      <c r="C61" s="10">
        <v>4178738</v>
      </c>
      <c r="D61" s="11">
        <v>4672832</v>
      </c>
      <c r="E61" s="11">
        <v>4330356</v>
      </c>
      <c r="F61" s="35">
        <v>3983828</v>
      </c>
      <c r="G61" s="35">
        <v>4454727</v>
      </c>
      <c r="H61" s="35">
        <v>4722581</v>
      </c>
      <c r="I61" s="35">
        <v>4508383.5080000013</v>
      </c>
      <c r="J61" s="12">
        <v>4595354.9939999999</v>
      </c>
      <c r="K61" s="10">
        <v>2120887.2540000002</v>
      </c>
      <c r="L61" s="161">
        <v>2283908.8759999997</v>
      </c>
      <c r="N61" s="77">
        <f t="shared" si="106"/>
        <v>1.0826879907097421E-2</v>
      </c>
      <c r="O61" s="18">
        <f t="shared" si="107"/>
        <v>1.135021426321777E-2</v>
      </c>
      <c r="P61" s="18">
        <f t="shared" si="108"/>
        <v>9.861014843182447E-3</v>
      </c>
      <c r="Q61" s="37">
        <f t="shared" si="109"/>
        <v>8.5953875719923384E-3</v>
      </c>
      <c r="R61" s="37">
        <f t="shared" si="110"/>
        <v>9.0089520374527447E-3</v>
      </c>
      <c r="S61" s="37">
        <f t="shared" si="111"/>
        <v>8.7759031157656868E-3</v>
      </c>
      <c r="T61" s="37">
        <f t="shared" si="112"/>
        <v>8.1383891535001338E-3</v>
      </c>
      <c r="U61" s="19">
        <f t="shared" si="113"/>
        <v>8.1207371743324229E-3</v>
      </c>
      <c r="V61" s="96">
        <f t="shared" si="114"/>
        <v>8.4017683414496312E-3</v>
      </c>
      <c r="W61" s="78">
        <f t="shared" si="115"/>
        <v>9.0270256871800049E-3</v>
      </c>
      <c r="Y61" s="145">
        <f t="shared" si="86"/>
        <v>7.6864822348543138E-2</v>
      </c>
      <c r="Z61" s="104">
        <f t="shared" si="87"/>
        <v>6.2525734573037367E-2</v>
      </c>
    </row>
    <row r="62" spans="1:26" ht="19.5" customHeight="1" x14ac:dyDescent="0.25">
      <c r="A62" s="24"/>
      <c r="B62" t="s">
        <v>82</v>
      </c>
      <c r="C62" s="10">
        <v>0</v>
      </c>
      <c r="D62" s="11">
        <v>0</v>
      </c>
      <c r="E62" s="11">
        <v>0</v>
      </c>
      <c r="F62" s="35">
        <v>0</v>
      </c>
      <c r="G62" s="35">
        <v>0</v>
      </c>
      <c r="H62" s="35">
        <v>108974</v>
      </c>
      <c r="I62" s="35">
        <v>206770.31199999995</v>
      </c>
      <c r="J62" s="12">
        <v>131151.84299999999</v>
      </c>
      <c r="K62" s="10">
        <v>59034.476000000002</v>
      </c>
      <c r="L62" s="161">
        <v>54744.760999999991</v>
      </c>
      <c r="N62" s="77">
        <f t="shared" si="106"/>
        <v>0</v>
      </c>
      <c r="O62" s="18">
        <f t="shared" si="107"/>
        <v>0</v>
      </c>
      <c r="P62" s="18">
        <f t="shared" si="108"/>
        <v>0</v>
      </c>
      <c r="Q62" s="37">
        <f t="shared" si="109"/>
        <v>0</v>
      </c>
      <c r="R62" s="37">
        <f t="shared" si="110"/>
        <v>0</v>
      </c>
      <c r="S62" s="37">
        <f t="shared" si="111"/>
        <v>2.0250478840647728E-4</v>
      </c>
      <c r="T62" s="37">
        <f t="shared" si="112"/>
        <v>3.732551282428828E-4</v>
      </c>
      <c r="U62" s="19">
        <f t="shared" si="113"/>
        <v>2.3176656609182728E-4</v>
      </c>
      <c r="V62" s="96">
        <f t="shared" si="114"/>
        <v>2.3386155514651792E-4</v>
      </c>
      <c r="W62" s="78">
        <f t="shared" si="115"/>
        <v>2.1637569212088398E-4</v>
      </c>
      <c r="Y62" s="145">
        <f t="shared" ref="Y62:Y66" si="116">(L62-K62)/K62</f>
        <v>-7.2664573155523743E-2</v>
      </c>
      <c r="Z62" s="104">
        <f t="shared" ref="Z62:Z66" si="117">(W62-V62)*100</f>
        <v>-1.7485863025633948E-3</v>
      </c>
    </row>
    <row r="63" spans="1:26" ht="19.5" customHeight="1" x14ac:dyDescent="0.25">
      <c r="A63" s="24"/>
      <c r="B63" t="s">
        <v>68</v>
      </c>
      <c r="C63" s="10">
        <v>0</v>
      </c>
      <c r="D63" s="11">
        <v>0</v>
      </c>
      <c r="E63" s="11">
        <v>456</v>
      </c>
      <c r="F63" s="35">
        <v>373</v>
      </c>
      <c r="G63" s="35">
        <v>65</v>
      </c>
      <c r="H63" s="35">
        <v>1438</v>
      </c>
      <c r="I63" s="35">
        <v>1688.634</v>
      </c>
      <c r="J63" s="12">
        <v>7637.5469999999996</v>
      </c>
      <c r="K63" s="10">
        <v>532.92200000000003</v>
      </c>
      <c r="L63" s="161">
        <v>1131.6740000000002</v>
      </c>
      <c r="N63" s="77">
        <f t="shared" si="106"/>
        <v>0</v>
      </c>
      <c r="O63" s="18">
        <f t="shared" si="107"/>
        <v>0</v>
      </c>
      <c r="P63" s="18">
        <f t="shared" si="108"/>
        <v>1.0383956350219695E-6</v>
      </c>
      <c r="Q63" s="37">
        <f t="shared" si="109"/>
        <v>8.0477359071554847E-7</v>
      </c>
      <c r="R63" s="37">
        <f t="shared" si="110"/>
        <v>1.3145179994967782E-7</v>
      </c>
      <c r="S63" s="37">
        <f t="shared" si="111"/>
        <v>2.6722143422147882E-6</v>
      </c>
      <c r="T63" s="37">
        <f t="shared" si="112"/>
        <v>3.0482678781530896E-6</v>
      </c>
      <c r="U63" s="19">
        <f t="shared" si="113"/>
        <v>1.3496783583551602E-5</v>
      </c>
      <c r="V63" s="96">
        <f t="shared" si="114"/>
        <v>2.111138713110499E-6</v>
      </c>
      <c r="W63" s="78">
        <f t="shared" si="115"/>
        <v>4.4728799712032594E-6</v>
      </c>
      <c r="Y63" s="145">
        <f t="shared" si="116"/>
        <v>1.1235265198284179</v>
      </c>
      <c r="Z63" s="104">
        <f t="shared" si="117"/>
        <v>2.3617412580927605E-4</v>
      </c>
    </row>
    <row r="64" spans="1:26" ht="19.5" customHeight="1" x14ac:dyDescent="0.25">
      <c r="A64" s="24"/>
      <c r="B64" t="s">
        <v>83</v>
      </c>
      <c r="C64" s="10">
        <v>0</v>
      </c>
      <c r="D64" s="11">
        <v>0</v>
      </c>
      <c r="E64" s="11">
        <v>0</v>
      </c>
      <c r="F64" s="35">
        <v>0</v>
      </c>
      <c r="G64" s="35">
        <v>0</v>
      </c>
      <c r="H64" s="35">
        <v>38799</v>
      </c>
      <c r="I64" s="35">
        <v>116148.91700000002</v>
      </c>
      <c r="J64" s="12">
        <v>60052.801999999996</v>
      </c>
      <c r="K64" s="10">
        <v>41210.425999999999</v>
      </c>
      <c r="L64" s="161">
        <v>4125.168999999999</v>
      </c>
      <c r="N64" s="77">
        <f t="shared" si="106"/>
        <v>0</v>
      </c>
      <c r="O64" s="18">
        <f t="shared" si="107"/>
        <v>0</v>
      </c>
      <c r="P64" s="18">
        <f t="shared" si="108"/>
        <v>0</v>
      </c>
      <c r="Q64" s="37">
        <f t="shared" si="109"/>
        <v>0</v>
      </c>
      <c r="R64" s="37">
        <f t="shared" si="110"/>
        <v>0</v>
      </c>
      <c r="S64" s="37">
        <f t="shared" si="111"/>
        <v>7.2099613535181903E-5</v>
      </c>
      <c r="T64" s="37">
        <f t="shared" si="112"/>
        <v>2.0966829565990578E-4</v>
      </c>
      <c r="U64" s="19">
        <f t="shared" si="113"/>
        <v>1.0612303560028826E-4</v>
      </c>
      <c r="V64" s="96">
        <f t="shared" si="114"/>
        <v>1.6325264431263007E-4</v>
      </c>
      <c r="W64" s="78">
        <f t="shared" si="115"/>
        <v>1.6304506242900846E-5</v>
      </c>
      <c r="Y64" s="145">
        <f t="shared" si="116"/>
        <v>-0.89989986999891725</v>
      </c>
      <c r="Z64" s="104">
        <f t="shared" si="117"/>
        <v>-1.4694813806972922E-2</v>
      </c>
    </row>
    <row r="65" spans="1:26" ht="19.5" customHeight="1" x14ac:dyDescent="0.25">
      <c r="A65" s="24"/>
      <c r="B65" t="s">
        <v>69</v>
      </c>
      <c r="C65" s="10">
        <v>0</v>
      </c>
      <c r="D65" s="11">
        <v>416</v>
      </c>
      <c r="E65" s="11">
        <v>454</v>
      </c>
      <c r="F65" s="35">
        <v>255</v>
      </c>
      <c r="G65" s="35">
        <v>0</v>
      </c>
      <c r="H65" s="35">
        <v>0</v>
      </c>
      <c r="I65" s="35">
        <v>0</v>
      </c>
      <c r="J65" s="12">
        <v>0</v>
      </c>
      <c r="K65" s="10">
        <v>0</v>
      </c>
      <c r="L65" s="161">
        <v>0</v>
      </c>
      <c r="N65" s="77">
        <f t="shared" si="106"/>
        <v>0</v>
      </c>
      <c r="O65" s="18">
        <f t="shared" si="107"/>
        <v>1.0104555724448455E-6</v>
      </c>
      <c r="P65" s="18">
        <f t="shared" si="108"/>
        <v>1.0338412682016978E-6</v>
      </c>
      <c r="Q65" s="37">
        <f t="shared" si="109"/>
        <v>5.5018033681625968E-7</v>
      </c>
      <c r="R65" s="37">
        <f t="shared" si="110"/>
        <v>0</v>
      </c>
      <c r="S65" s="37">
        <f t="shared" si="111"/>
        <v>0</v>
      </c>
      <c r="T65" s="37">
        <f t="shared" si="112"/>
        <v>0</v>
      </c>
      <c r="U65" s="19">
        <f t="shared" si="113"/>
        <v>0</v>
      </c>
      <c r="V65" s="96">
        <f t="shared" si="114"/>
        <v>0</v>
      </c>
      <c r="W65" s="78">
        <f t="shared" si="115"/>
        <v>0</v>
      </c>
      <c r="Y65" s="145"/>
      <c r="Z65" s="104">
        <f t="shared" si="117"/>
        <v>0</v>
      </c>
    </row>
    <row r="66" spans="1:26" ht="19.5" customHeight="1" thickBot="1" x14ac:dyDescent="0.3">
      <c r="A66" s="24"/>
      <c r="B66" t="s">
        <v>70</v>
      </c>
      <c r="C66" s="32">
        <v>20779637</v>
      </c>
      <c r="D66" s="33">
        <v>19916700</v>
      </c>
      <c r="E66" s="33">
        <v>22402456</v>
      </c>
      <c r="F66" s="35">
        <v>22040729</v>
      </c>
      <c r="G66" s="35">
        <v>21503772</v>
      </c>
      <c r="H66" s="35">
        <v>21303973</v>
      </c>
      <c r="I66" s="35">
        <v>22164941.763999999</v>
      </c>
      <c r="J66" s="12">
        <v>22964941.191000007</v>
      </c>
      <c r="K66" s="10">
        <v>11401242.409</v>
      </c>
      <c r="L66" s="161">
        <v>10511129.913000001</v>
      </c>
      <c r="N66" s="77">
        <f t="shared" si="106"/>
        <v>5.3838894496873971E-2</v>
      </c>
      <c r="O66" s="18">
        <f t="shared" si="107"/>
        <v>4.8377260816615995E-2</v>
      </c>
      <c r="P66" s="18">
        <f t="shared" si="108"/>
        <v>5.1014501149499417E-2</v>
      </c>
      <c r="Q66" s="37">
        <f t="shared" si="109"/>
        <v>4.7554414529003539E-2</v>
      </c>
      <c r="R66" s="37">
        <f t="shared" si="110"/>
        <v>4.3487839001653594E-2</v>
      </c>
      <c r="S66" s="37">
        <f t="shared" si="111"/>
        <v>3.9588861054768158E-2</v>
      </c>
      <c r="T66" s="37">
        <f t="shared" si="112"/>
        <v>4.0011441200600649E-2</v>
      </c>
      <c r="U66" s="19">
        <f t="shared" si="113"/>
        <v>4.0582773665931861E-2</v>
      </c>
      <c r="V66" s="96">
        <f t="shared" si="114"/>
        <v>4.5165341695777433E-2</v>
      </c>
      <c r="W66" s="78">
        <f t="shared" si="115"/>
        <v>4.1544669633280566E-2</v>
      </c>
      <c r="Y66" s="145">
        <f t="shared" si="116"/>
        <v>-7.8071535019495375E-2</v>
      </c>
      <c r="Z66" s="104">
        <f t="shared" si="117"/>
        <v>-0.36206720624968669</v>
      </c>
    </row>
    <row r="67" spans="1:26" ht="19.5" customHeight="1" thickBot="1" x14ac:dyDescent="0.3">
      <c r="A67" s="74" t="s">
        <v>20</v>
      </c>
      <c r="B67" s="100"/>
      <c r="C67" s="148">
        <f t="shared" ref="C67:F70" si="118">C45+C56</f>
        <v>847034616</v>
      </c>
      <c r="D67" s="84">
        <f t="shared" si="118"/>
        <v>929528130</v>
      </c>
      <c r="E67" s="84">
        <f t="shared" si="118"/>
        <v>975792310</v>
      </c>
      <c r="F67" s="84">
        <f t="shared" si="118"/>
        <v>1051987405</v>
      </c>
      <c r="G67" s="84">
        <v>815955436</v>
      </c>
      <c r="H67" s="84">
        <f t="shared" ref="H67:I67" si="119">H45+H56</f>
        <v>847813826</v>
      </c>
      <c r="I67" s="84">
        <f t="shared" si="119"/>
        <v>1089450830.52</v>
      </c>
      <c r="J67" s="167">
        <f>J45+J56</f>
        <v>1145357745.0839992</v>
      </c>
      <c r="K67" s="173">
        <f>K45+K56</f>
        <v>503480735.22099972</v>
      </c>
      <c r="L67" s="169">
        <f>L45+L56</f>
        <v>623547670.59200001</v>
      </c>
      <c r="N67" s="146">
        <f t="shared" ref="N67:U67" si="120">N45+N56</f>
        <v>1</v>
      </c>
      <c r="O67" s="149">
        <f t="shared" si="120"/>
        <v>1</v>
      </c>
      <c r="P67" s="149">
        <f t="shared" si="120"/>
        <v>1</v>
      </c>
      <c r="Q67" s="149">
        <f t="shared" si="120"/>
        <v>1</v>
      </c>
      <c r="R67" s="149">
        <f t="shared" si="120"/>
        <v>1</v>
      </c>
      <c r="S67" s="149">
        <f t="shared" si="120"/>
        <v>1</v>
      </c>
      <c r="T67" s="149">
        <f t="shared" si="120"/>
        <v>0.99999999999999989</v>
      </c>
      <c r="U67" s="150">
        <f t="shared" si="120"/>
        <v>0.99999999999999989</v>
      </c>
      <c r="V67" s="237">
        <f>V56+V45</f>
        <v>1</v>
      </c>
      <c r="W67" s="177">
        <f>W56+W45</f>
        <v>1</v>
      </c>
      <c r="Y67" s="240">
        <f t="shared" si="86"/>
        <v>0.2384737428300959</v>
      </c>
      <c r="Z67" s="239">
        <f t="shared" si="87"/>
        <v>0</v>
      </c>
    </row>
    <row r="68" spans="1:26" ht="19.5" customHeight="1" x14ac:dyDescent="0.25">
      <c r="A68" s="24"/>
      <c r="B68" t="s">
        <v>64</v>
      </c>
      <c r="C68" s="76">
        <f t="shared" si="118"/>
        <v>223895118</v>
      </c>
      <c r="D68" s="315">
        <f t="shared" si="118"/>
        <v>234049410</v>
      </c>
      <c r="E68" s="315">
        <f t="shared" si="118"/>
        <v>238364551</v>
      </c>
      <c r="F68" s="315">
        <f t="shared" si="118"/>
        <v>260369851</v>
      </c>
      <c r="G68" s="315">
        <f t="shared" ref="G68" si="121">G46+G57</f>
        <v>197441948</v>
      </c>
      <c r="H68" s="315">
        <f t="shared" ref="H68:I68" si="122">H46+H57</f>
        <v>186875767</v>
      </c>
      <c r="I68" s="315">
        <f t="shared" si="122"/>
        <v>254472498.41700006</v>
      </c>
      <c r="J68" s="212">
        <f>J46+J57</f>
        <v>262636329.13600001</v>
      </c>
      <c r="K68" s="10">
        <f t="shared" ref="K68:L68" si="123">K46+K57</f>
        <v>121328020.75400001</v>
      </c>
      <c r="L68" s="161">
        <f t="shared" si="123"/>
        <v>140508865.16499996</v>
      </c>
      <c r="M68" s="2"/>
      <c r="N68" s="77">
        <f t="shared" ref="N68" si="124">C68/$C$67</f>
        <v>0.26432817947548909</v>
      </c>
      <c r="O68" s="18">
        <f t="shared" ref="O68" si="125">D68/$D$67</f>
        <v>0.2517937891777412</v>
      </c>
      <c r="P68" s="18">
        <f t="shared" ref="P68" si="126">E68/$E$67</f>
        <v>0.24427795603349242</v>
      </c>
      <c r="Q68" s="37">
        <f>F68/$F$67</f>
        <v>0.2475028215760815</v>
      </c>
      <c r="R68" s="37">
        <f>G68/$G$67</f>
        <v>0.24197638656334658</v>
      </c>
      <c r="S68" s="37">
        <f>H68/$H$67</f>
        <v>0.22042075897922428</v>
      </c>
      <c r="T68" s="37">
        <f>I68/$I$67</f>
        <v>0.23357869055507455</v>
      </c>
      <c r="U68" s="19">
        <f>J68/$J$67</f>
        <v>0.22930506233817677</v>
      </c>
      <c r="V68" s="96">
        <f>K68/$K$67</f>
        <v>0.24097847696346084</v>
      </c>
      <c r="W68" s="78">
        <f>L68/$L$67</f>
        <v>0.22533780782405935</v>
      </c>
      <c r="Y68" s="107">
        <f t="shared" si="86"/>
        <v>0.15809080451324836</v>
      </c>
      <c r="Z68" s="108">
        <f t="shared" si="87"/>
        <v>-1.5640669139401486</v>
      </c>
    </row>
    <row r="69" spans="1:26" ht="19.5" customHeight="1" x14ac:dyDescent="0.25">
      <c r="A69" s="24"/>
      <c r="B69" t="s">
        <v>65</v>
      </c>
      <c r="C69" s="76">
        <f t="shared" si="118"/>
        <v>29126634</v>
      </c>
      <c r="D69" s="11">
        <f t="shared" si="118"/>
        <v>36097098</v>
      </c>
      <c r="E69" s="11">
        <f t="shared" si="118"/>
        <v>36531565</v>
      </c>
      <c r="F69" s="11">
        <f t="shared" si="118"/>
        <v>40065136</v>
      </c>
      <c r="G69" s="11">
        <f t="shared" ref="G69" si="127">G47+G58</f>
        <v>19515968</v>
      </c>
      <c r="H69" s="11">
        <f t="shared" ref="H69:I69" si="128">H47+H58</f>
        <v>21340590</v>
      </c>
      <c r="I69" s="11">
        <f t="shared" si="128"/>
        <v>37410973.867000006</v>
      </c>
      <c r="J69" s="212">
        <f>J47+J58</f>
        <v>37335904.669000007</v>
      </c>
      <c r="K69" s="10">
        <f t="shared" ref="K69:L69" si="129">K47+K58</f>
        <v>15360627.463000003</v>
      </c>
      <c r="L69" s="161">
        <f t="shared" si="129"/>
        <v>20043804.404999997</v>
      </c>
      <c r="M69" s="2"/>
      <c r="N69" s="77">
        <f t="shared" ref="N69:N77" si="130">C69/$C$67</f>
        <v>3.4386592294830133E-2</v>
      </c>
      <c r="O69" s="18">
        <f t="shared" ref="O69:O77" si="131">D69/$D$67</f>
        <v>3.8833787633731964E-2</v>
      </c>
      <c r="P69" s="18">
        <f t="shared" ref="P69:P77" si="132">E69/$E$67</f>
        <v>3.7437848838960411E-2</v>
      </c>
      <c r="Q69" s="37">
        <f t="shared" ref="Q69:Q77" si="133">F69/$F$67</f>
        <v>3.8085186010378136E-2</v>
      </c>
      <c r="R69" s="37">
        <f t="shared" ref="R69:R77" si="134">G69/$G$67</f>
        <v>2.3917933674995458E-2</v>
      </c>
      <c r="S69" s="37">
        <f t="shared" ref="S69:S77" si="135">H69/$H$67</f>
        <v>2.5171316326233161E-2</v>
      </c>
      <c r="T69" s="37">
        <f t="shared" ref="T69:T77" si="136">I69/$I$67</f>
        <v>3.433929537613329E-2</v>
      </c>
      <c r="U69" s="19">
        <f t="shared" ref="U69:U77" si="137">J69/$J$67</f>
        <v>3.2597592175239394E-2</v>
      </c>
      <c r="V69" s="96">
        <f t="shared" ref="V69:V77" si="138">K69/$K$67</f>
        <v>3.050886834082649E-2</v>
      </c>
      <c r="W69" s="78">
        <f t="shared" ref="W69:W77" si="139">L69/$L$67</f>
        <v>3.2144782749280877E-2</v>
      </c>
      <c r="Y69" s="145">
        <f t="shared" ref="Y69:Y77" si="140">(L69-K69)/K69</f>
        <v>0.30488187759781443</v>
      </c>
      <c r="Z69" s="104">
        <f t="shared" ref="Z69:Z77" si="141">(W69-V69)*100</f>
        <v>0.1635914408454387</v>
      </c>
    </row>
    <row r="70" spans="1:26" ht="19.5" customHeight="1" x14ac:dyDescent="0.25">
      <c r="A70" s="24"/>
      <c r="B70" t="s">
        <v>72</v>
      </c>
      <c r="C70" s="76">
        <f t="shared" si="118"/>
        <v>40804</v>
      </c>
      <c r="D70" s="11">
        <f t="shared" si="118"/>
        <v>80734</v>
      </c>
      <c r="E70" s="11">
        <f t="shared" si="118"/>
        <v>122357</v>
      </c>
      <c r="F70" s="11">
        <f t="shared" si="118"/>
        <v>61316</v>
      </c>
      <c r="G70" s="11">
        <f t="shared" ref="G70" si="142">G48+G59</f>
        <v>53636</v>
      </c>
      <c r="H70" s="11">
        <f t="shared" ref="H70:I70" si="143">H48+H59</f>
        <v>36811</v>
      </c>
      <c r="I70" s="11">
        <f t="shared" si="143"/>
        <v>23325.414999999997</v>
      </c>
      <c r="J70" s="212">
        <f>J48+J59</f>
        <v>24654.032999999999</v>
      </c>
      <c r="K70" s="10">
        <f t="shared" ref="K70:L70" si="144">K48+K59</f>
        <v>12042.436</v>
      </c>
      <c r="L70" s="161">
        <f t="shared" si="144"/>
        <v>3779.7799999999997</v>
      </c>
      <c r="M70" s="2"/>
      <c r="N70" s="77">
        <f t="shared" si="130"/>
        <v>4.8172765586241401E-5</v>
      </c>
      <c r="O70" s="18">
        <f t="shared" si="131"/>
        <v>8.6854821703997277E-5</v>
      </c>
      <c r="P70" s="18">
        <f t="shared" si="132"/>
        <v>1.2539246184467266E-4</v>
      </c>
      <c r="Q70" s="37">
        <f t="shared" si="133"/>
        <v>5.828586892634898E-5</v>
      </c>
      <c r="R70" s="37">
        <f t="shared" si="134"/>
        <v>6.5733982070069813E-5</v>
      </c>
      <c r="S70" s="37">
        <f t="shared" si="135"/>
        <v>4.3418730470196412E-5</v>
      </c>
      <c r="T70" s="37">
        <f t="shared" si="136"/>
        <v>2.1410250326640872E-5</v>
      </c>
      <c r="U70" s="19">
        <f t="shared" si="137"/>
        <v>2.1525181198466426E-5</v>
      </c>
      <c r="V70" s="96">
        <f t="shared" si="138"/>
        <v>2.3918365008969109E-5</v>
      </c>
      <c r="W70" s="78">
        <f t="shared" si="139"/>
        <v>6.0617338148524446E-6</v>
      </c>
      <c r="Y70" s="145">
        <f t="shared" si="140"/>
        <v>-0.6861282883297033</v>
      </c>
      <c r="Z70" s="104">
        <f t="shared" si="141"/>
        <v>-1.7856631194116664E-3</v>
      </c>
    </row>
    <row r="71" spans="1:26" ht="19.5" customHeight="1" x14ac:dyDescent="0.25">
      <c r="A71" s="24"/>
      <c r="B71" t="s">
        <v>66</v>
      </c>
      <c r="C71" s="76">
        <f>C49+C60</f>
        <v>559497144</v>
      </c>
      <c r="D71" s="11">
        <f t="shared" ref="D71:L71" si="145">D49+D60</f>
        <v>622981068</v>
      </c>
      <c r="E71" s="11">
        <f t="shared" si="145"/>
        <v>661742531</v>
      </c>
      <c r="F71" s="11">
        <f t="shared" ref="F71:G71" si="146">F49+F60</f>
        <v>713560644</v>
      </c>
      <c r="G71" s="11">
        <f t="shared" si="146"/>
        <v>565233734</v>
      </c>
      <c r="H71" s="11">
        <f t="shared" ref="H71:I71" si="147">H49+H60</f>
        <v>607093097</v>
      </c>
      <c r="I71" s="11">
        <f t="shared" si="147"/>
        <v>758629213.86999977</v>
      </c>
      <c r="J71" s="212">
        <f t="shared" si="145"/>
        <v>805251672.44599891</v>
      </c>
      <c r="K71" s="10">
        <f t="shared" si="145"/>
        <v>347293890.78099966</v>
      </c>
      <c r="L71" s="161">
        <f t="shared" si="145"/>
        <v>443750732.37900007</v>
      </c>
      <c r="M71" s="2"/>
      <c r="N71" s="77">
        <f t="shared" si="130"/>
        <v>0.6605363386943327</v>
      </c>
      <c r="O71" s="18">
        <f t="shared" si="131"/>
        <v>0.67021217313778336</v>
      </c>
      <c r="P71" s="18">
        <f t="shared" si="132"/>
        <v>0.67815919865160645</v>
      </c>
      <c r="Q71" s="37">
        <f t="shared" si="133"/>
        <v>0.67829770642548715</v>
      </c>
      <c r="R71" s="37">
        <f t="shared" si="134"/>
        <v>0.69272623119089072</v>
      </c>
      <c r="S71" s="37">
        <f t="shared" si="135"/>
        <v>0.71606888019776171</v>
      </c>
      <c r="T71" s="37">
        <f t="shared" si="136"/>
        <v>0.69634093858820822</v>
      </c>
      <c r="U71" s="19">
        <f t="shared" si="137"/>
        <v>0.70305690593373749</v>
      </c>
      <c r="V71" s="96">
        <f t="shared" si="138"/>
        <v>0.68978585770229561</v>
      </c>
      <c r="W71" s="78">
        <f t="shared" si="139"/>
        <v>0.71165486346489015</v>
      </c>
      <c r="Y71" s="145">
        <f t="shared" si="140"/>
        <v>0.27773837708773635</v>
      </c>
      <c r="Z71" s="104">
        <f t="shared" si="141"/>
        <v>2.186900576259454</v>
      </c>
    </row>
    <row r="72" spans="1:26" ht="19.5" customHeight="1" x14ac:dyDescent="0.25">
      <c r="A72" s="24"/>
      <c r="B72" t="s">
        <v>67</v>
      </c>
      <c r="C72" s="76">
        <f>C50+C61</f>
        <v>13073936</v>
      </c>
      <c r="D72" s="11">
        <f t="shared" ref="D72:L72" si="148">D50+D61</f>
        <v>15814913</v>
      </c>
      <c r="E72" s="11">
        <f t="shared" si="148"/>
        <v>16252342</v>
      </c>
      <c r="F72" s="11">
        <f t="shared" ref="F72:G76" si="149">F50+F61</f>
        <v>15132052</v>
      </c>
      <c r="G72" s="11">
        <f t="shared" si="149"/>
        <v>11722229</v>
      </c>
      <c r="H72" s="11">
        <f t="shared" ref="H72:J76" si="150">H50+H61</f>
        <v>10319717</v>
      </c>
      <c r="I72" s="11">
        <f t="shared" ref="I72" si="151">I50+I61</f>
        <v>15393737.539000001</v>
      </c>
      <c r="J72" s="212">
        <f t="shared" si="148"/>
        <v>15894870.231999997</v>
      </c>
      <c r="K72" s="10">
        <f t="shared" si="148"/>
        <v>7376968.6130000018</v>
      </c>
      <c r="L72" s="161">
        <f t="shared" si="148"/>
        <v>8240562.2840000018</v>
      </c>
      <c r="M72" s="2"/>
      <c r="N72" s="77">
        <f t="shared" si="130"/>
        <v>1.5434948882891935E-2</v>
      </c>
      <c r="O72" s="18">
        <f t="shared" si="131"/>
        <v>1.7013915436857194E-2</v>
      </c>
      <c r="P72" s="18">
        <f t="shared" si="132"/>
        <v>1.6655534003952133E-2</v>
      </c>
      <c r="Q72" s="37">
        <f t="shared" si="133"/>
        <v>1.4384252062409435E-2</v>
      </c>
      <c r="R72" s="37">
        <f t="shared" si="134"/>
        <v>1.436626129665248E-2</v>
      </c>
      <c r="S72" s="37">
        <f t="shared" si="135"/>
        <v>1.2172149926698647E-2</v>
      </c>
      <c r="T72" s="37">
        <f t="shared" si="136"/>
        <v>1.4129813946401323E-2</v>
      </c>
      <c r="U72" s="19">
        <f t="shared" si="137"/>
        <v>1.3877646787846434E-2</v>
      </c>
      <c r="V72" s="96">
        <f t="shared" si="138"/>
        <v>1.4651938191362828E-2</v>
      </c>
      <c r="W72" s="78">
        <f t="shared" si="139"/>
        <v>1.3215609122837972E-2</v>
      </c>
      <c r="Y72" s="145">
        <f t="shared" si="140"/>
        <v>0.11706619836746211</v>
      </c>
      <c r="Z72" s="104">
        <f t="shared" si="141"/>
        <v>-0.14363290685248559</v>
      </c>
    </row>
    <row r="73" spans="1:26" ht="19.5" customHeight="1" x14ac:dyDescent="0.25">
      <c r="A73" s="24"/>
      <c r="B73" t="s">
        <v>82</v>
      </c>
      <c r="C73" s="76">
        <f t="shared" ref="C73:E73" si="152">C51+C62</f>
        <v>0</v>
      </c>
      <c r="D73" s="11">
        <f t="shared" si="152"/>
        <v>0</v>
      </c>
      <c r="E73" s="11">
        <f t="shared" si="152"/>
        <v>0</v>
      </c>
      <c r="F73" s="11">
        <f t="shared" si="149"/>
        <v>0</v>
      </c>
      <c r="G73" s="11">
        <f t="shared" si="149"/>
        <v>0</v>
      </c>
      <c r="H73" s="11">
        <f t="shared" si="150"/>
        <v>148749</v>
      </c>
      <c r="I73" s="11">
        <f t="shared" ref="I73" si="153">I51+I62</f>
        <v>244491.30899999995</v>
      </c>
      <c r="J73" s="212">
        <f t="shared" si="150"/>
        <v>187423.625</v>
      </c>
      <c r="K73" s="10">
        <f t="shared" ref="K73:L73" si="154">K51+K62</f>
        <v>77886.853000000003</v>
      </c>
      <c r="L73" s="161">
        <f t="shared" si="154"/>
        <v>74652.125</v>
      </c>
      <c r="M73" s="2"/>
      <c r="N73" s="77">
        <f t="shared" si="130"/>
        <v>0</v>
      </c>
      <c r="O73" s="18">
        <f t="shared" si="131"/>
        <v>0</v>
      </c>
      <c r="P73" s="18">
        <f t="shared" si="132"/>
        <v>0</v>
      </c>
      <c r="Q73" s="37">
        <f t="shared" si="133"/>
        <v>0</v>
      </c>
      <c r="R73" s="37">
        <f t="shared" si="134"/>
        <v>0</v>
      </c>
      <c r="S73" s="37">
        <f t="shared" si="135"/>
        <v>1.7545007575755199E-4</v>
      </c>
      <c r="T73" s="37">
        <f t="shared" si="136"/>
        <v>2.2441702016354708E-4</v>
      </c>
      <c r="U73" s="19">
        <f t="shared" si="137"/>
        <v>1.6363762833441578E-4</v>
      </c>
      <c r="V73" s="96">
        <f t="shared" si="138"/>
        <v>1.5469678887676221E-4</v>
      </c>
      <c r="W73" s="78">
        <f t="shared" si="139"/>
        <v>1.1972160032147152E-4</v>
      </c>
      <c r="Y73" s="145">
        <f t="shared" si="140"/>
        <v>-4.1531116939594451E-2</v>
      </c>
      <c r="Z73" s="104">
        <f t="shared" si="141"/>
        <v>-3.4975188555290693E-3</v>
      </c>
    </row>
    <row r="74" spans="1:26" ht="19.5" customHeight="1" x14ac:dyDescent="0.25">
      <c r="A74" s="24"/>
      <c r="B74" t="s">
        <v>68</v>
      </c>
      <c r="C74" s="76">
        <f t="shared" ref="C74:E74" si="155">C52+C63</f>
        <v>0</v>
      </c>
      <c r="D74" s="11">
        <f t="shared" si="155"/>
        <v>0</v>
      </c>
      <c r="E74" s="11">
        <f t="shared" si="155"/>
        <v>456</v>
      </c>
      <c r="F74" s="11">
        <f t="shared" si="149"/>
        <v>4573</v>
      </c>
      <c r="G74" s="11">
        <f t="shared" si="149"/>
        <v>2004</v>
      </c>
      <c r="H74" s="11">
        <f t="shared" si="150"/>
        <v>1438</v>
      </c>
      <c r="I74" s="11">
        <f t="shared" ref="I74" si="156">I52+I63</f>
        <v>1688.634</v>
      </c>
      <c r="J74" s="212">
        <f t="shared" si="150"/>
        <v>8250.26</v>
      </c>
      <c r="K74" s="10">
        <f t="shared" ref="K74:L74" si="157">K52+K63</f>
        <v>532.92200000000003</v>
      </c>
      <c r="L74" s="161">
        <f t="shared" si="157"/>
        <v>6257.4870000000001</v>
      </c>
      <c r="M74" s="2"/>
      <c r="N74" s="77">
        <f t="shared" si="130"/>
        <v>0</v>
      </c>
      <c r="O74" s="18">
        <f t="shared" si="131"/>
        <v>0</v>
      </c>
      <c r="P74" s="18">
        <f t="shared" si="132"/>
        <v>4.6731255752568906E-7</v>
      </c>
      <c r="Q74" s="37">
        <f t="shared" si="133"/>
        <v>4.3470102191955426E-6</v>
      </c>
      <c r="R74" s="37">
        <f t="shared" si="134"/>
        <v>2.456016482743305E-6</v>
      </c>
      <c r="S74" s="37">
        <f t="shared" si="135"/>
        <v>1.6961270928837152E-6</v>
      </c>
      <c r="T74" s="37">
        <f t="shared" si="136"/>
        <v>1.5499864268257128E-6</v>
      </c>
      <c r="U74" s="19">
        <f t="shared" si="137"/>
        <v>7.2032166678149418E-6</v>
      </c>
      <c r="V74" s="96">
        <f t="shared" si="138"/>
        <v>1.0584754544105391E-6</v>
      </c>
      <c r="W74" s="78">
        <f t="shared" si="139"/>
        <v>1.0035298494594813E-5</v>
      </c>
      <c r="Y74" s="145">
        <f t="shared" si="140"/>
        <v>10.741844022202123</v>
      </c>
      <c r="Z74" s="104">
        <f t="shared" si="141"/>
        <v>8.9768230401842742E-4</v>
      </c>
    </row>
    <row r="75" spans="1:26" ht="19.5" customHeight="1" x14ac:dyDescent="0.25">
      <c r="A75" s="24"/>
      <c r="B75" t="s">
        <v>83</v>
      </c>
      <c r="C75" s="76">
        <f t="shared" ref="C75:E75" si="158">C53+C64</f>
        <v>0</v>
      </c>
      <c r="D75" s="11">
        <f t="shared" si="158"/>
        <v>0</v>
      </c>
      <c r="E75" s="11">
        <f t="shared" si="158"/>
        <v>0</v>
      </c>
      <c r="F75" s="11">
        <f t="shared" si="149"/>
        <v>0</v>
      </c>
      <c r="G75" s="11">
        <f t="shared" si="149"/>
        <v>0</v>
      </c>
      <c r="H75" s="11">
        <f t="shared" si="150"/>
        <v>38799</v>
      </c>
      <c r="I75" s="11">
        <f t="shared" ref="I75" si="159">I53+I64</f>
        <v>116148.91700000002</v>
      </c>
      <c r="J75" s="212">
        <f t="shared" si="150"/>
        <v>60052.801999999996</v>
      </c>
      <c r="K75" s="10">
        <f t="shared" ref="K75:L75" si="160">K53+K64</f>
        <v>41210.425999999999</v>
      </c>
      <c r="L75" s="161">
        <f t="shared" si="160"/>
        <v>4125.168999999999</v>
      </c>
      <c r="M75" s="2"/>
      <c r="N75" s="77">
        <f t="shared" si="130"/>
        <v>0</v>
      </c>
      <c r="O75" s="18">
        <f t="shared" si="131"/>
        <v>0</v>
      </c>
      <c r="P75" s="18">
        <f t="shared" si="132"/>
        <v>0</v>
      </c>
      <c r="Q75" s="37">
        <f t="shared" si="133"/>
        <v>0</v>
      </c>
      <c r="R75" s="37">
        <f t="shared" si="134"/>
        <v>0</v>
      </c>
      <c r="S75" s="37">
        <f t="shared" si="135"/>
        <v>4.5763584893459853E-5</v>
      </c>
      <c r="T75" s="37">
        <f t="shared" si="136"/>
        <v>1.066123534410099E-4</v>
      </c>
      <c r="U75" s="19">
        <f t="shared" si="137"/>
        <v>5.2431480258245248E-5</v>
      </c>
      <c r="V75" s="96">
        <f t="shared" si="138"/>
        <v>8.1851048346290634E-5</v>
      </c>
      <c r="W75" s="78">
        <f t="shared" si="139"/>
        <v>6.6156433494227281E-6</v>
      </c>
      <c r="Y75" s="145">
        <f t="shared" si="140"/>
        <v>-0.89989986999891725</v>
      </c>
      <c r="Z75" s="104">
        <f t="shared" si="141"/>
        <v>-7.5235404996867906E-3</v>
      </c>
    </row>
    <row r="76" spans="1:26" ht="19.5" customHeight="1" x14ac:dyDescent="0.25">
      <c r="A76" s="24"/>
      <c r="B76" t="s">
        <v>69</v>
      </c>
      <c r="C76" s="76">
        <f t="shared" ref="C76:E76" si="161">C54+C65</f>
        <v>0</v>
      </c>
      <c r="D76" s="11">
        <f t="shared" si="161"/>
        <v>416</v>
      </c>
      <c r="E76" s="11">
        <f t="shared" si="161"/>
        <v>454</v>
      </c>
      <c r="F76" s="11">
        <f t="shared" si="149"/>
        <v>255</v>
      </c>
      <c r="G76" s="11">
        <f t="shared" si="149"/>
        <v>0</v>
      </c>
      <c r="H76" s="11">
        <f t="shared" si="150"/>
        <v>0</v>
      </c>
      <c r="I76" s="11">
        <f t="shared" ref="I76" si="162">I54+I65</f>
        <v>0</v>
      </c>
      <c r="J76" s="212">
        <f t="shared" si="150"/>
        <v>0</v>
      </c>
      <c r="K76" s="10">
        <f t="shared" ref="K76:L76" si="163">K54+K65</f>
        <v>0</v>
      </c>
      <c r="L76" s="161">
        <f t="shared" si="163"/>
        <v>0</v>
      </c>
      <c r="M76" s="2"/>
      <c r="N76" s="77">
        <f t="shared" si="130"/>
        <v>0</v>
      </c>
      <c r="O76" s="18">
        <f t="shared" si="131"/>
        <v>4.4753890342189E-7</v>
      </c>
      <c r="P76" s="18">
        <f t="shared" si="132"/>
        <v>4.6526294104531324E-7</v>
      </c>
      <c r="Q76" s="37">
        <f t="shared" si="133"/>
        <v>2.4239833936034625E-7</v>
      </c>
      <c r="R76" s="37">
        <f t="shared" si="134"/>
        <v>0</v>
      </c>
      <c r="S76" s="37">
        <f t="shared" si="135"/>
        <v>0</v>
      </c>
      <c r="T76" s="37">
        <f t="shared" si="136"/>
        <v>0</v>
      </c>
      <c r="U76" s="19">
        <f t="shared" si="137"/>
        <v>0</v>
      </c>
      <c r="V76" s="96">
        <f t="shared" si="138"/>
        <v>0</v>
      </c>
      <c r="W76" s="78">
        <f t="shared" si="139"/>
        <v>0</v>
      </c>
      <c r="Y76" s="145"/>
      <c r="Z76" s="104">
        <f t="shared" si="141"/>
        <v>0</v>
      </c>
    </row>
    <row r="77" spans="1:26" ht="19.5" customHeight="1" thickBot="1" x14ac:dyDescent="0.3">
      <c r="A77" s="31"/>
      <c r="B77" s="25" t="s">
        <v>70</v>
      </c>
      <c r="C77" s="214">
        <f>C55+C66</f>
        <v>21400980</v>
      </c>
      <c r="D77" s="33">
        <f t="shared" ref="D77:L77" si="164">D55+D66</f>
        <v>20504491</v>
      </c>
      <c r="E77" s="33">
        <f t="shared" si="164"/>
        <v>22778054</v>
      </c>
      <c r="F77" s="33">
        <f t="shared" ref="F77:G77" si="165">F55+F66</f>
        <v>22793578</v>
      </c>
      <c r="G77" s="33">
        <f t="shared" si="165"/>
        <v>21985917</v>
      </c>
      <c r="H77" s="33">
        <f t="shared" ref="H77:I77" si="166">H55+H66</f>
        <v>21958858</v>
      </c>
      <c r="I77" s="33">
        <f t="shared" si="166"/>
        <v>23158752.551999997</v>
      </c>
      <c r="J77" s="213">
        <f t="shared" si="164"/>
        <v>23958587.881000008</v>
      </c>
      <c r="K77" s="32">
        <f t="shared" si="164"/>
        <v>11989554.972999999</v>
      </c>
      <c r="L77" s="162">
        <f t="shared" si="164"/>
        <v>10914891.798</v>
      </c>
      <c r="M77" s="2"/>
      <c r="N77" s="147">
        <f t="shared" si="130"/>
        <v>2.5265767886869926E-2</v>
      </c>
      <c r="O77" s="80">
        <f t="shared" si="131"/>
        <v>2.2059032253278876E-2</v>
      </c>
      <c r="P77" s="80">
        <f t="shared" si="132"/>
        <v>2.3343137434645288E-2</v>
      </c>
      <c r="Q77" s="178">
        <f t="shared" si="133"/>
        <v>2.1667158648158911E-2</v>
      </c>
      <c r="R77" s="80">
        <f t="shared" si="134"/>
        <v>2.6944997275561995E-2</v>
      </c>
      <c r="S77" s="178">
        <f t="shared" si="135"/>
        <v>2.590056605186809E-2</v>
      </c>
      <c r="T77" s="80">
        <f t="shared" si="136"/>
        <v>2.1257271923824424E-2</v>
      </c>
      <c r="U77" s="94">
        <f t="shared" si="137"/>
        <v>2.0917995258540739E-2</v>
      </c>
      <c r="V77" s="235">
        <f t="shared" si="138"/>
        <v>2.3813334124367758E-2</v>
      </c>
      <c r="W77" s="236">
        <f t="shared" si="139"/>
        <v>1.7504502562951336E-2</v>
      </c>
      <c r="Y77" s="109">
        <f t="shared" si="140"/>
        <v>-8.9633283088496413E-2</v>
      </c>
      <c r="Z77" s="106">
        <f t="shared" si="141"/>
        <v>-0.63088315614164214</v>
      </c>
    </row>
    <row r="78" spans="1:26" ht="19.5" customHeight="1" x14ac:dyDescent="0.25"/>
    <row r="79" spans="1:26" ht="19.5" customHeight="1" x14ac:dyDescent="0.25"/>
    <row r="80" spans="1:26" x14ac:dyDescent="0.25">
      <c r="A80" s="1" t="s">
        <v>26</v>
      </c>
      <c r="N80" s="1" t="str">
        <f>Y3</f>
        <v>VARIAÇÃO (JAN-JUN)</v>
      </c>
    </row>
    <row r="81" spans="1:14" ht="15.75" thickBot="1" x14ac:dyDescent="0.3"/>
    <row r="82" spans="1:14" ht="24" customHeight="1" x14ac:dyDescent="0.25">
      <c r="A82" s="479" t="s">
        <v>78</v>
      </c>
      <c r="B82" s="464"/>
      <c r="C82" s="481">
        <v>2016</v>
      </c>
      <c r="D82" s="460">
        <v>2017</v>
      </c>
      <c r="E82" s="460">
        <v>2018</v>
      </c>
      <c r="F82" s="460">
        <v>2019</v>
      </c>
      <c r="G82" s="460">
        <v>2020</v>
      </c>
      <c r="H82" s="460">
        <v>2021</v>
      </c>
      <c r="I82" s="460">
        <v>2022</v>
      </c>
      <c r="J82" s="471">
        <v>2023</v>
      </c>
      <c r="K82" s="466" t="str">
        <f>K5</f>
        <v>janeiro - junho</v>
      </c>
      <c r="L82" s="467"/>
      <c r="N82" s="473" t="s">
        <v>90</v>
      </c>
    </row>
    <row r="83" spans="1:14" ht="20.25" customHeight="1" thickBot="1" x14ac:dyDescent="0.3">
      <c r="A83" s="480"/>
      <c r="B83" s="465"/>
      <c r="C83" s="493"/>
      <c r="D83" s="468"/>
      <c r="E83" s="468"/>
      <c r="F83" s="468"/>
      <c r="G83" s="468"/>
      <c r="H83" s="468"/>
      <c r="I83" s="468"/>
      <c r="J83" s="497"/>
      <c r="K83" s="166">
        <v>2023</v>
      </c>
      <c r="L83" s="168">
        <v>2024</v>
      </c>
      <c r="N83" s="474"/>
    </row>
    <row r="84" spans="1:14" ht="20.100000000000001" customHeight="1" thickBot="1" x14ac:dyDescent="0.3">
      <c r="A84" s="5" t="s">
        <v>36</v>
      </c>
      <c r="B84" s="6"/>
      <c r="C84" s="344">
        <f t="shared" ref="C84:H89" si="167">C45/C7</f>
        <v>6.2654848542489967</v>
      </c>
      <c r="D84" s="345">
        <f t="shared" si="167"/>
        <v>6.4560462042243847</v>
      </c>
      <c r="E84" s="345">
        <f t="shared" si="167"/>
        <v>6.5952788640868016</v>
      </c>
      <c r="F84" s="346">
        <f t="shared" si="167"/>
        <v>6.5978985402664216</v>
      </c>
      <c r="G84" s="346">
        <f t="shared" si="167"/>
        <v>6.5158738856496985</v>
      </c>
      <c r="H84" s="346">
        <f t="shared" si="167"/>
        <v>6.7580608668459456</v>
      </c>
      <c r="I84" s="346">
        <f t="shared" ref="I84" si="168">I45/I7</f>
        <v>6.980354765502792</v>
      </c>
      <c r="J84" s="347">
        <f t="shared" ref="J84:L90" si="169">J45/J7</f>
        <v>7.2363101757462687</v>
      </c>
      <c r="K84" s="348">
        <f t="shared" si="169"/>
        <v>7.0765017396834731</v>
      </c>
      <c r="L84" s="349">
        <f t="shared" si="169"/>
        <v>7.8921380311551834</v>
      </c>
      <c r="M84" s="328"/>
      <c r="N84" s="42">
        <f>(L84-K84)/K84</f>
        <v>0.11525981642847631</v>
      </c>
    </row>
    <row r="85" spans="1:14" ht="20.100000000000001" customHeight="1" x14ac:dyDescent="0.25">
      <c r="A85" s="24"/>
      <c r="B85" s="143" t="s">
        <v>64</v>
      </c>
      <c r="C85" s="350">
        <f t="shared" si="167"/>
        <v>4.0065269977466658</v>
      </c>
      <c r="D85" s="351">
        <f t="shared" si="167"/>
        <v>4.0122677825404391</v>
      </c>
      <c r="E85" s="351">
        <f t="shared" si="167"/>
        <v>3.9288679671800066</v>
      </c>
      <c r="F85" s="352">
        <f t="shared" si="167"/>
        <v>3.9346168082813922</v>
      </c>
      <c r="G85" s="352">
        <f t="shared" si="167"/>
        <v>3.9813012875264353</v>
      </c>
      <c r="H85" s="352">
        <f t="shared" si="167"/>
        <v>3.9803892600391277</v>
      </c>
      <c r="I85" s="352">
        <f t="shared" ref="I85" si="170">I46/I8</f>
        <v>4.1566825146957518</v>
      </c>
      <c r="J85" s="353">
        <f t="shared" si="169"/>
        <v>4.1814650270042408</v>
      </c>
      <c r="K85" s="350">
        <f t="shared" si="169"/>
        <v>4.1747271425459216</v>
      </c>
      <c r="L85" s="354">
        <f t="shared" si="169"/>
        <v>4.1826216735013393</v>
      </c>
      <c r="M85" s="328"/>
      <c r="N85" s="42">
        <f t="shared" ref="N85:N116" si="171">(L85-K85)/K85</f>
        <v>1.8910292064269589E-3</v>
      </c>
    </row>
    <row r="86" spans="1:14" ht="20.100000000000001" customHeight="1" x14ac:dyDescent="0.25">
      <c r="A86" s="24"/>
      <c r="B86" s="143" t="s">
        <v>65</v>
      </c>
      <c r="C86" s="350">
        <f t="shared" si="167"/>
        <v>4.8232437581677328</v>
      </c>
      <c r="D86" s="351">
        <f t="shared" si="167"/>
        <v>4.9536346885160132</v>
      </c>
      <c r="E86" s="351">
        <f t="shared" si="167"/>
        <v>4.6595370518236487</v>
      </c>
      <c r="F86" s="352">
        <f t="shared" si="167"/>
        <v>4.4997990594881774</v>
      </c>
      <c r="G86" s="352">
        <f t="shared" si="167"/>
        <v>4.1349631919918277</v>
      </c>
      <c r="H86" s="352">
        <f t="shared" si="167"/>
        <v>4.376096403431295</v>
      </c>
      <c r="I86" s="352">
        <f t="shared" ref="I86" si="172">I47/I9</f>
        <v>4.7665190086200093</v>
      </c>
      <c r="J86" s="353">
        <f t="shared" si="169"/>
        <v>4.8797060217604793</v>
      </c>
      <c r="K86" s="350">
        <f t="shared" si="169"/>
        <v>4.8273466252422619</v>
      </c>
      <c r="L86" s="354">
        <f t="shared" si="169"/>
        <v>5.010129692239536</v>
      </c>
      <c r="M86" s="328"/>
      <c r="N86" s="30">
        <f t="shared" si="171"/>
        <v>3.7864085839930971E-2</v>
      </c>
    </row>
    <row r="87" spans="1:14" ht="20.100000000000001" customHeight="1" x14ac:dyDescent="0.25">
      <c r="A87" s="24"/>
      <c r="B87" s="143" t="s">
        <v>72</v>
      </c>
      <c r="C87" s="350">
        <f t="shared" si="167"/>
        <v>1.2000470560555261</v>
      </c>
      <c r="D87" s="351">
        <f t="shared" si="167"/>
        <v>1.7223988223497535</v>
      </c>
      <c r="E87" s="351">
        <f t="shared" si="167"/>
        <v>1.7286945464820571</v>
      </c>
      <c r="F87" s="352">
        <f t="shared" si="167"/>
        <v>1.3900773782430587</v>
      </c>
      <c r="G87" s="352">
        <f t="shared" si="167"/>
        <v>1.3648760440850747</v>
      </c>
      <c r="H87" s="352">
        <f t="shared" si="167"/>
        <v>1.3573016225827961</v>
      </c>
      <c r="I87" s="352">
        <f t="shared" ref="I87" si="173">I48/I10</f>
        <v>1.57751834572162</v>
      </c>
      <c r="J87" s="353">
        <f t="shared" si="169"/>
        <v>1.9292604660127348</v>
      </c>
      <c r="K87" s="350">
        <f t="shared" si="169"/>
        <v>1.9477787117532592</v>
      </c>
      <c r="L87" s="354">
        <f t="shared" si="169"/>
        <v>1.9995112021464785</v>
      </c>
      <c r="M87" s="328"/>
      <c r="N87" s="30">
        <f t="shared" si="171"/>
        <v>2.6559737038430384E-2</v>
      </c>
    </row>
    <row r="88" spans="1:14" ht="20.100000000000001" customHeight="1" x14ac:dyDescent="0.25">
      <c r="A88" s="24"/>
      <c r="B88" s="143" t="s">
        <v>66</v>
      </c>
      <c r="C88" s="350">
        <f t="shared" si="167"/>
        <v>9.9465692397848233</v>
      </c>
      <c r="D88" s="351">
        <f t="shared" si="167"/>
        <v>10.215136737554323</v>
      </c>
      <c r="E88" s="351">
        <f t="shared" si="167"/>
        <v>10.77276660061475</v>
      </c>
      <c r="F88" s="352">
        <f t="shared" si="167"/>
        <v>10.836027462226122</v>
      </c>
      <c r="G88" s="352">
        <f t="shared" si="167"/>
        <v>10.763684895776635</v>
      </c>
      <c r="H88" s="352">
        <f t="shared" si="167"/>
        <v>11.167443960592864</v>
      </c>
      <c r="I88" s="352">
        <f t="shared" ref="I88" si="174">I49/I11</f>
        <v>11.601297093232287</v>
      </c>
      <c r="J88" s="353">
        <f t="shared" si="169"/>
        <v>12.353098826933778</v>
      </c>
      <c r="K88" s="350">
        <f t="shared" si="169"/>
        <v>12.102049372779495</v>
      </c>
      <c r="L88" s="354">
        <f t="shared" si="169"/>
        <v>13.310869154310383</v>
      </c>
      <c r="M88" s="328"/>
      <c r="N88" s="30">
        <f t="shared" si="171"/>
        <v>9.9885543703847626E-2</v>
      </c>
    </row>
    <row r="89" spans="1:14" ht="20.100000000000001" customHeight="1" x14ac:dyDescent="0.25">
      <c r="A89" s="24"/>
      <c r="B89" t="s">
        <v>67</v>
      </c>
      <c r="C89" s="350">
        <f t="shared" si="167"/>
        <v>3.6729090278465959</v>
      </c>
      <c r="D89" s="351">
        <f t="shared" si="167"/>
        <v>3.5762013904781038</v>
      </c>
      <c r="E89" s="351">
        <f t="shared" si="167"/>
        <v>3.9869235975857715</v>
      </c>
      <c r="F89" s="352">
        <f t="shared" si="167"/>
        <v>4.1667815361614648</v>
      </c>
      <c r="G89" s="352">
        <f t="shared" si="167"/>
        <v>4.1544227226138304</v>
      </c>
      <c r="H89" s="352">
        <f t="shared" si="167"/>
        <v>3.9283716007462108</v>
      </c>
      <c r="I89" s="352">
        <f t="shared" ref="I89" si="175">I50/I12</f>
        <v>4.5005910206346167</v>
      </c>
      <c r="J89" s="353">
        <f t="shared" si="169"/>
        <v>3.9258019103007964</v>
      </c>
      <c r="K89" s="350">
        <f t="shared" si="169"/>
        <v>3.5438092848886362</v>
      </c>
      <c r="L89" s="354">
        <f t="shared" si="169"/>
        <v>4.7558449665671967</v>
      </c>
      <c r="M89" s="328"/>
      <c r="N89" s="30">
        <f t="shared" si="171"/>
        <v>0.34201492920255966</v>
      </c>
    </row>
    <row r="90" spans="1:14" ht="20.100000000000001" customHeight="1" x14ac:dyDescent="0.25">
      <c r="A90" s="24"/>
      <c r="B90" s="143" t="s">
        <v>82</v>
      </c>
      <c r="C90" s="350"/>
      <c r="D90" s="351"/>
      <c r="E90" s="351"/>
      <c r="F90" s="352"/>
      <c r="G90" s="352"/>
      <c r="H90" s="352">
        <f>H51/H13</f>
        <v>5.8838757396449708</v>
      </c>
      <c r="I90" s="352">
        <f>I51/I13</f>
        <v>7.6493954156348956</v>
      </c>
      <c r="J90" s="353">
        <f t="shared" si="169"/>
        <v>7.849347242897732</v>
      </c>
      <c r="K90" s="350">
        <f t="shared" si="169"/>
        <v>8.177741735666249</v>
      </c>
      <c r="L90" s="354">
        <f t="shared" si="169"/>
        <v>9.0255896426372555</v>
      </c>
      <c r="M90" s="328"/>
      <c r="N90" s="30">
        <f t="shared" si="171"/>
        <v>0.10367751078188477</v>
      </c>
    </row>
    <row r="91" spans="1:14" ht="20.100000000000001" customHeight="1" x14ac:dyDescent="0.25">
      <c r="A91" s="24"/>
      <c r="B91" t="s">
        <v>68</v>
      </c>
      <c r="C91" s="350"/>
      <c r="D91" s="351"/>
      <c r="E91" s="351"/>
      <c r="F91" s="352">
        <f>F52/F14</f>
        <v>3.6082474226804124</v>
      </c>
      <c r="G91" s="352">
        <f>G52/G14</f>
        <v>3.610800744878957</v>
      </c>
      <c r="H91" s="352"/>
      <c r="I91" s="352"/>
      <c r="J91" s="353"/>
      <c r="K91" s="350"/>
      <c r="L91" s="354"/>
      <c r="M91" s="328"/>
      <c r="N91" s="30"/>
    </row>
    <row r="92" spans="1:14" ht="20.100000000000001" customHeight="1" x14ac:dyDescent="0.25">
      <c r="A92" s="24"/>
      <c r="B92" s="143" t="s">
        <v>83</v>
      </c>
      <c r="C92" s="350"/>
      <c r="D92" s="351"/>
      <c r="E92" s="351"/>
      <c r="F92" s="352"/>
      <c r="G92" s="352"/>
      <c r="H92" s="352"/>
      <c r="I92" s="352"/>
      <c r="J92" s="353"/>
      <c r="K92" s="350"/>
      <c r="L92" s="354"/>
      <c r="M92" s="328"/>
      <c r="N92" s="30"/>
    </row>
    <row r="93" spans="1:14" ht="20.100000000000001" customHeight="1" x14ac:dyDescent="0.25">
      <c r="A93" s="24"/>
      <c r="B93" t="s">
        <v>69</v>
      </c>
      <c r="C93" s="350"/>
      <c r="D93" s="351"/>
      <c r="E93" s="351"/>
      <c r="F93" s="352"/>
      <c r="G93" s="352"/>
      <c r="H93" s="352"/>
      <c r="I93" s="352"/>
      <c r="J93" s="353"/>
      <c r="K93" s="350"/>
      <c r="L93" s="354"/>
      <c r="M93" s="328"/>
      <c r="N93" s="30"/>
    </row>
    <row r="94" spans="1:14" ht="20.100000000000001" customHeight="1" thickBot="1" x14ac:dyDescent="0.3">
      <c r="A94" s="24"/>
      <c r="B94" t="s">
        <v>70</v>
      </c>
      <c r="C94" s="350">
        <f t="shared" ref="C94:L94" si="176">C55/C16</f>
        <v>1.8700899615654336</v>
      </c>
      <c r="D94" s="351">
        <f t="shared" si="176"/>
        <v>3.5003185946106892</v>
      </c>
      <c r="E94" s="351">
        <f t="shared" si="176"/>
        <v>2.6837821809061744</v>
      </c>
      <c r="F94" s="352">
        <f t="shared" si="176"/>
        <v>2.1013277584411889</v>
      </c>
      <c r="G94" s="352">
        <f t="shared" si="176"/>
        <v>1.9844379596893353</v>
      </c>
      <c r="H94" s="352">
        <f t="shared" si="176"/>
        <v>3.0186544116969198</v>
      </c>
      <c r="I94" s="352">
        <f t="shared" ref="I94" si="177">I55/I16</f>
        <v>2.6853342440565293</v>
      </c>
      <c r="J94" s="353">
        <f t="shared" si="176"/>
        <v>2.3181958230780464</v>
      </c>
      <c r="K94" s="350">
        <f t="shared" si="176"/>
        <v>2.5781664214312916</v>
      </c>
      <c r="L94" s="354">
        <f t="shared" si="176"/>
        <v>2.1951086546528056</v>
      </c>
      <c r="M94" s="328"/>
      <c r="N94" s="30">
        <f t="shared" ref="N94" si="178">(L94-K94)/K94</f>
        <v>-0.14857759514447022</v>
      </c>
    </row>
    <row r="95" spans="1:14" ht="20.100000000000001" customHeight="1" thickBot="1" x14ac:dyDescent="0.3">
      <c r="A95" s="5" t="s">
        <v>35</v>
      </c>
      <c r="B95" s="6"/>
      <c r="C95" s="344">
        <f t="shared" ref="C95:L95" si="179">C56/C17</f>
        <v>2.1054929034593952</v>
      </c>
      <c r="D95" s="345">
        <f t="shared" si="179"/>
        <v>2.1993873370347377</v>
      </c>
      <c r="E95" s="345">
        <f t="shared" si="179"/>
        <v>2.4032794086253029</v>
      </c>
      <c r="F95" s="346">
        <f t="shared" si="179"/>
        <v>2.4510560716120424</v>
      </c>
      <c r="G95" s="346">
        <f t="shared" si="179"/>
        <v>2.4550389911933879</v>
      </c>
      <c r="H95" s="346">
        <f t="shared" si="179"/>
        <v>2.5734907582817903</v>
      </c>
      <c r="I95" s="346">
        <f t="shared" ref="I95" si="180">I56/I17</f>
        <v>2.7157718135022582</v>
      </c>
      <c r="J95" s="347">
        <f t="shared" si="179"/>
        <v>2.827068357329916</v>
      </c>
      <c r="K95" s="344">
        <f t="shared" si="179"/>
        <v>2.6930480928474014</v>
      </c>
      <c r="L95" s="355">
        <f t="shared" si="179"/>
        <v>2.7999907708282703</v>
      </c>
      <c r="M95" s="332"/>
      <c r="N95" s="23">
        <f t="shared" si="171"/>
        <v>3.9710645444804044E-2</v>
      </c>
    </row>
    <row r="96" spans="1:14" ht="20.100000000000001" customHeight="1" x14ac:dyDescent="0.25">
      <c r="A96" s="24"/>
      <c r="B96" t="s">
        <v>64</v>
      </c>
      <c r="C96" s="350">
        <f t="shared" ref="C96:L96" si="181">C57/C18</f>
        <v>1.1732775036210119</v>
      </c>
      <c r="D96" s="351">
        <f t="shared" si="181"/>
        <v>1.1874796190726833</v>
      </c>
      <c r="E96" s="351">
        <f t="shared" si="181"/>
        <v>1.3251389366944624</v>
      </c>
      <c r="F96" s="352">
        <f t="shared" si="181"/>
        <v>1.3028065054769342</v>
      </c>
      <c r="G96" s="352">
        <f t="shared" si="181"/>
        <v>1.3416584719004372</v>
      </c>
      <c r="H96" s="352">
        <f t="shared" si="181"/>
        <v>1.3396594168155014</v>
      </c>
      <c r="I96" s="352">
        <f t="shared" ref="I96" si="182">I57/I18</f>
        <v>1.3718507148258727</v>
      </c>
      <c r="J96" s="353">
        <f t="shared" si="181"/>
        <v>1.3948353054705103</v>
      </c>
      <c r="K96" s="350">
        <f t="shared" si="181"/>
        <v>1.3957443779315304</v>
      </c>
      <c r="L96" s="354">
        <f t="shared" si="181"/>
        <v>1.4011765220883408</v>
      </c>
      <c r="M96" s="328"/>
      <c r="N96" s="30">
        <f t="shared" si="171"/>
        <v>3.8919333960425592E-3</v>
      </c>
    </row>
    <row r="97" spans="1:14" ht="20.100000000000001" customHeight="1" x14ac:dyDescent="0.25">
      <c r="A97" s="24"/>
      <c r="B97" t="s">
        <v>65</v>
      </c>
      <c r="C97" s="350">
        <f t="shared" ref="C97:L97" si="183">C58/C19</f>
        <v>3.6237316798196169</v>
      </c>
      <c r="D97" s="351">
        <f t="shared" si="183"/>
        <v>3.5576735203907757</v>
      </c>
      <c r="E97" s="351">
        <f t="shared" si="183"/>
        <v>1.3755840856507735</v>
      </c>
      <c r="F97" s="352">
        <f t="shared" si="183"/>
        <v>1.1544637248743719</v>
      </c>
      <c r="G97" s="352">
        <f t="shared" si="183"/>
        <v>0.86937078651685396</v>
      </c>
      <c r="H97" s="352">
        <f t="shared" si="183"/>
        <v>1.0946293718094755</v>
      </c>
      <c r="I97" s="352">
        <f t="shared" ref="I97" si="184">I58/I19</f>
        <v>0.23019557766186827</v>
      </c>
      <c r="J97" s="353">
        <f t="shared" si="183"/>
        <v>0.24189115987961643</v>
      </c>
      <c r="K97" s="350">
        <f t="shared" si="183"/>
        <v>0.25225127435767097</v>
      </c>
      <c r="L97" s="354">
        <f t="shared" si="183"/>
        <v>0.22487751999386876</v>
      </c>
      <c r="M97" s="328"/>
      <c r="N97" s="30">
        <f t="shared" si="171"/>
        <v>-0.10851780405671427</v>
      </c>
    </row>
    <row r="98" spans="1:14" ht="20.100000000000001" customHeight="1" x14ac:dyDescent="0.25">
      <c r="A98" s="24"/>
      <c r="B98" t="s">
        <v>72</v>
      </c>
      <c r="C98" s="350"/>
      <c r="D98" s="351"/>
      <c r="E98" s="351"/>
      <c r="F98" s="352">
        <f t="shared" ref="F98:H98" si="185">F59/F20</f>
        <v>1.2164948453608246</v>
      </c>
      <c r="G98" s="352">
        <f t="shared" si="185"/>
        <v>1.2302371541501975</v>
      </c>
      <c r="H98" s="352">
        <f t="shared" si="185"/>
        <v>1.2112676056338028</v>
      </c>
      <c r="I98" s="352"/>
      <c r="J98" s="353"/>
      <c r="K98" s="350"/>
      <c r="L98" s="354"/>
      <c r="M98" s="328"/>
      <c r="N98" s="30"/>
    </row>
    <row r="99" spans="1:14" ht="20.100000000000001" customHeight="1" x14ac:dyDescent="0.25">
      <c r="A99" s="24"/>
      <c r="B99" t="s">
        <v>66</v>
      </c>
      <c r="C99" s="350">
        <f t="shared" ref="C99:L99" si="186">C60/C21</f>
        <v>3.1785179989742596</v>
      </c>
      <c r="D99" s="351">
        <f t="shared" si="186"/>
        <v>3.3413573521545992</v>
      </c>
      <c r="E99" s="351">
        <f t="shared" si="186"/>
        <v>3.5266265851486778</v>
      </c>
      <c r="F99" s="352">
        <f t="shared" si="186"/>
        <v>3.665144446417882</v>
      </c>
      <c r="G99" s="352">
        <f t="shared" si="186"/>
        <v>3.7224524631013147</v>
      </c>
      <c r="H99" s="352">
        <f t="shared" si="186"/>
        <v>3.8852195667958571</v>
      </c>
      <c r="I99" s="352">
        <f t="shared" ref="I99" si="187">I60/I21</f>
        <v>4.0788610603756785</v>
      </c>
      <c r="J99" s="353">
        <f t="shared" si="186"/>
        <v>4.2624928406831275</v>
      </c>
      <c r="K99" s="350">
        <f t="shared" si="186"/>
        <v>4.1253573101080896</v>
      </c>
      <c r="L99" s="354">
        <f t="shared" si="186"/>
        <v>4.2815934887129155</v>
      </c>
      <c r="M99" s="328"/>
      <c r="N99" s="30">
        <f t="shared" si="171"/>
        <v>3.7872156727372611E-2</v>
      </c>
    </row>
    <row r="100" spans="1:14" ht="20.100000000000001" customHeight="1" x14ac:dyDescent="0.25">
      <c r="A100" s="24"/>
      <c r="B100" t="s">
        <v>67</v>
      </c>
      <c r="C100" s="350">
        <f t="shared" ref="C100:L100" si="188">C61/C22</f>
        <v>1.0031370703872367</v>
      </c>
      <c r="D100" s="351">
        <f t="shared" si="188"/>
        <v>1.0001624546534269</v>
      </c>
      <c r="E100" s="351">
        <f t="shared" si="188"/>
        <v>1.0887527012298375</v>
      </c>
      <c r="F100" s="352">
        <f t="shared" si="188"/>
        <v>1.064066286926751</v>
      </c>
      <c r="G100" s="352">
        <f t="shared" si="188"/>
        <v>1.0530935899430136</v>
      </c>
      <c r="H100" s="352">
        <f t="shared" si="188"/>
        <v>1.0306728208436553</v>
      </c>
      <c r="I100" s="352">
        <f t="shared" ref="I100" si="189">I61/I22</f>
        <v>1.0886215115415421</v>
      </c>
      <c r="J100" s="353">
        <f t="shared" si="188"/>
        <v>1.1510095848052109</v>
      </c>
      <c r="K100" s="350">
        <f t="shared" si="188"/>
        <v>1.1447628699279064</v>
      </c>
      <c r="L100" s="354">
        <f t="shared" si="188"/>
        <v>1.1627384115234891</v>
      </c>
      <c r="M100" s="328"/>
      <c r="N100" s="30">
        <f t="shared" si="171"/>
        <v>1.5702414943554836E-2</v>
      </c>
    </row>
    <row r="101" spans="1:14" ht="20.100000000000001" customHeight="1" x14ac:dyDescent="0.25">
      <c r="A101" s="24"/>
      <c r="B101" t="s">
        <v>82</v>
      </c>
      <c r="C101" s="350"/>
      <c r="D101" s="351"/>
      <c r="E101" s="351"/>
      <c r="F101" s="352"/>
      <c r="G101" s="352"/>
      <c r="H101" s="352">
        <f t="shared" ref="H101:L101" si="190">H62/H23</f>
        <v>5.8437365937365939</v>
      </c>
      <c r="I101" s="352">
        <f t="shared" ref="I101" si="191">I62/I23</f>
        <v>4.6338255171569589</v>
      </c>
      <c r="J101" s="353">
        <f t="shared" si="190"/>
        <v>5.7983847072283501</v>
      </c>
      <c r="K101" s="350">
        <f t="shared" si="190"/>
        <v>5.5030752148931024</v>
      </c>
      <c r="L101" s="354">
        <f t="shared" si="190"/>
        <v>5.934058871714182</v>
      </c>
      <c r="M101" s="328"/>
      <c r="N101" s="30">
        <f t="shared" si="171"/>
        <v>7.831687556344831E-2</v>
      </c>
    </row>
    <row r="102" spans="1:14" ht="20.100000000000001" customHeight="1" x14ac:dyDescent="0.25">
      <c r="A102" s="24"/>
      <c r="B102" t="s">
        <v>68</v>
      </c>
      <c r="C102" s="350"/>
      <c r="D102" s="351"/>
      <c r="E102" s="351">
        <f t="shared" ref="E102:L102" si="192">E63/E24</f>
        <v>1.7142857142857142</v>
      </c>
      <c r="F102" s="352">
        <f t="shared" si="192"/>
        <v>1.6877828054298643</v>
      </c>
      <c r="G102" s="352">
        <f t="shared" si="192"/>
        <v>1.6666666666666667</v>
      </c>
      <c r="H102" s="352">
        <f t="shared" si="192"/>
        <v>1.4084231145935358</v>
      </c>
      <c r="I102" s="352">
        <f t="shared" ref="I102" si="193">I63/I24</f>
        <v>1.4310481882172681</v>
      </c>
      <c r="J102" s="353">
        <f t="shared" si="192"/>
        <v>1.2184502301839732</v>
      </c>
      <c r="K102" s="350">
        <f t="shared" si="192"/>
        <v>1.469841768922501</v>
      </c>
      <c r="L102" s="354">
        <f t="shared" si="192"/>
        <v>1.44871332048062</v>
      </c>
      <c r="M102" s="328"/>
      <c r="N102" s="30">
        <f t="shared" si="171"/>
        <v>-1.4374641467271448E-2</v>
      </c>
    </row>
    <row r="103" spans="1:14" ht="20.100000000000001" customHeight="1" x14ac:dyDescent="0.25">
      <c r="A103" s="24"/>
      <c r="B103" t="s">
        <v>83</v>
      </c>
      <c r="C103" s="350"/>
      <c r="D103" s="351"/>
      <c r="E103" s="351"/>
      <c r="F103" s="352"/>
      <c r="G103" s="352"/>
      <c r="H103" s="352">
        <f t="shared" ref="H103:L103" si="194">H64/H25</f>
        <v>3.2897235882652196</v>
      </c>
      <c r="I103" s="352">
        <f t="shared" ref="I103" si="195">I64/I25</f>
        <v>3.529504517063407</v>
      </c>
      <c r="J103" s="353">
        <f t="shared" si="194"/>
        <v>3.6098943639704983</v>
      </c>
      <c r="K103" s="350">
        <f t="shared" si="194"/>
        <v>3.3419428221470642</v>
      </c>
      <c r="L103" s="354">
        <f t="shared" si="194"/>
        <v>6.3674754958709583</v>
      </c>
      <c r="M103" s="328"/>
      <c r="N103" s="30">
        <f t="shared" si="171"/>
        <v>0.90532149553058805</v>
      </c>
    </row>
    <row r="104" spans="1:14" ht="20.100000000000001" customHeight="1" x14ac:dyDescent="0.25">
      <c r="A104" s="24"/>
      <c r="B104" t="s">
        <v>69</v>
      </c>
      <c r="C104" s="350"/>
      <c r="D104" s="351">
        <f t="shared" ref="D104:F104" si="196">D65/D26</f>
        <v>17.333333333333332</v>
      </c>
      <c r="E104" s="351">
        <f t="shared" si="196"/>
        <v>15.655172413793103</v>
      </c>
      <c r="F104" s="352">
        <f t="shared" si="196"/>
        <v>11.590909090909092</v>
      </c>
      <c r="G104" s="352"/>
      <c r="H104" s="352"/>
      <c r="I104" s="352"/>
      <c r="J104" s="353"/>
      <c r="K104" s="350"/>
      <c r="L104" s="354"/>
      <c r="M104" s="328"/>
      <c r="N104" s="30"/>
    </row>
    <row r="105" spans="1:14" ht="20.100000000000001" customHeight="1" thickBot="1" x14ac:dyDescent="0.3">
      <c r="A105" s="24"/>
      <c r="B105" t="s">
        <v>70</v>
      </c>
      <c r="C105" s="356">
        <f t="shared" ref="C105:L105" si="197">C66/C27</f>
        <v>0.80850063389424598</v>
      </c>
      <c r="D105" s="357">
        <f t="shared" si="197"/>
        <v>0.82026955014475089</v>
      </c>
      <c r="E105" s="357">
        <f t="shared" si="197"/>
        <v>0.99512438068627362</v>
      </c>
      <c r="F105" s="352">
        <f t="shared" si="197"/>
        <v>1.0089309407324405</v>
      </c>
      <c r="G105" s="352">
        <f t="shared" si="197"/>
        <v>0.9293099398625857</v>
      </c>
      <c r="H105" s="352">
        <f t="shared" si="197"/>
        <v>0.89796247739495461</v>
      </c>
      <c r="I105" s="352">
        <f t="shared" ref="I105" si="198">I66/I27</f>
        <v>0.96767040427550399</v>
      </c>
      <c r="J105" s="353">
        <f t="shared" si="197"/>
        <v>0.99618839225821565</v>
      </c>
      <c r="K105" s="350">
        <f t="shared" si="197"/>
        <v>1.0016467817638437</v>
      </c>
      <c r="L105" s="354">
        <f t="shared" si="197"/>
        <v>0.99424304514038175</v>
      </c>
      <c r="M105" s="328"/>
      <c r="N105" s="30">
        <f t="shared" ref="N105" si="199">(L105-K105)/K105</f>
        <v>-7.3915643301168286E-3</v>
      </c>
    </row>
    <row r="106" spans="1:14" ht="20.100000000000001" customHeight="1" thickBot="1" x14ac:dyDescent="0.3">
      <c r="A106" s="74" t="s">
        <v>20</v>
      </c>
      <c r="B106" s="100"/>
      <c r="C106" s="358">
        <f t="shared" ref="C106:L106" si="200">C67/C28</f>
        <v>3.2971313478721176</v>
      </c>
      <c r="D106" s="359">
        <f t="shared" si="200"/>
        <v>3.4762310257382754</v>
      </c>
      <c r="E106" s="359">
        <f t="shared" si="200"/>
        <v>3.6948644296680007</v>
      </c>
      <c r="F106" s="359">
        <f t="shared" si="200"/>
        <v>3.7801661091711316</v>
      </c>
      <c r="G106" s="359">
        <f t="shared" si="200"/>
        <v>3.2540461338474636</v>
      </c>
      <c r="H106" s="359">
        <f t="shared" si="200"/>
        <v>3.3256787457234953</v>
      </c>
      <c r="I106" s="359">
        <f t="shared" ref="I106" si="201">I67/I28</f>
        <v>4.025457336549354</v>
      </c>
      <c r="J106" s="360">
        <f t="shared" si="200"/>
        <v>4.1375186421379881</v>
      </c>
      <c r="K106" s="361">
        <f t="shared" si="200"/>
        <v>3.8965659040418932</v>
      </c>
      <c r="L106" s="362">
        <f t="shared" si="200"/>
        <v>4.5411421931490858</v>
      </c>
      <c r="M106" s="328"/>
      <c r="N106" s="98">
        <f t="shared" si="171"/>
        <v>0.16542163150341591</v>
      </c>
    </row>
    <row r="107" spans="1:14" ht="20.100000000000001" customHeight="1" x14ac:dyDescent="0.25">
      <c r="A107" s="24"/>
      <c r="B107" t="s">
        <v>64</v>
      </c>
      <c r="C107" s="350">
        <f t="shared" ref="C107:L107" si="202">C68/C29</f>
        <v>2.2260229285559912</v>
      </c>
      <c r="D107" s="350">
        <f t="shared" si="202"/>
        <v>2.2370420244672511</v>
      </c>
      <c r="E107" s="350">
        <f t="shared" si="202"/>
        <v>2.328417268555337</v>
      </c>
      <c r="F107" s="350">
        <f t="shared" si="202"/>
        <v>2.32567223216062</v>
      </c>
      <c r="G107" s="350">
        <f t="shared" si="202"/>
        <v>1.9843107132987947</v>
      </c>
      <c r="H107" s="350">
        <f t="shared" si="202"/>
        <v>1.9356245558180663</v>
      </c>
      <c r="I107" s="350">
        <f t="shared" ref="I107" si="203">I68/I29</f>
        <v>2.3334706911358833</v>
      </c>
      <c r="J107" s="350">
        <f t="shared" si="202"/>
        <v>2.4095862617492152</v>
      </c>
      <c r="K107" s="350">
        <f t="shared" si="202"/>
        <v>2.3465059510507675</v>
      </c>
      <c r="L107" s="354">
        <f t="shared" si="202"/>
        <v>2.556905582674188</v>
      </c>
      <c r="M107" s="328"/>
      <c r="N107" s="241">
        <f t="shared" si="171"/>
        <v>8.9665074801622946E-2</v>
      </c>
    </row>
    <row r="108" spans="1:14" ht="20.100000000000001" customHeight="1" x14ac:dyDescent="0.25">
      <c r="A108" s="24"/>
      <c r="B108" t="s">
        <v>65</v>
      </c>
      <c r="C108" s="350">
        <f t="shared" ref="C108:L108" si="204">C69/C30</f>
        <v>4.8119940048809466</v>
      </c>
      <c r="D108" s="350">
        <f t="shared" si="204"/>
        <v>4.945217111114399</v>
      </c>
      <c r="E108" s="350">
        <f t="shared" si="204"/>
        <v>4.6503223262174016</v>
      </c>
      <c r="F108" s="350">
        <f t="shared" si="204"/>
        <v>4.4807393726091478</v>
      </c>
      <c r="G108" s="350">
        <f t="shared" si="204"/>
        <v>4.1044011972521748</v>
      </c>
      <c r="H108" s="350">
        <f t="shared" si="204"/>
        <v>4.360204650170675</v>
      </c>
      <c r="I108" s="350">
        <f t="shared" ref="I108" si="205">I69/I30</f>
        <v>4.6027142062355999</v>
      </c>
      <c r="J108" s="350">
        <f t="shared" si="204"/>
        <v>4.7531369088600322</v>
      </c>
      <c r="K108" s="350">
        <f t="shared" si="204"/>
        <v>4.7064938273737269</v>
      </c>
      <c r="L108" s="354">
        <f t="shared" si="204"/>
        <v>4.8680412341824351</v>
      </c>
      <c r="M108" s="333"/>
      <c r="N108" s="334">
        <f t="shared" ref="N108:N114" si="206">(L108-K108)/K108</f>
        <v>3.432436389677649E-2</v>
      </c>
    </row>
    <row r="109" spans="1:14" ht="20.100000000000001" customHeight="1" x14ac:dyDescent="0.25">
      <c r="A109" s="24"/>
      <c r="B109" t="s">
        <v>72</v>
      </c>
      <c r="C109" s="350">
        <f t="shared" ref="C109:L109" si="207">C70/C31</f>
        <v>1.2000470560555261</v>
      </c>
      <c r="D109" s="350">
        <f t="shared" si="207"/>
        <v>1.7223988223497535</v>
      </c>
      <c r="E109" s="350">
        <f t="shared" si="207"/>
        <v>1.7286945464820571</v>
      </c>
      <c r="F109" s="350">
        <f t="shared" si="207"/>
        <v>1.3893143608102596</v>
      </c>
      <c r="G109" s="350">
        <f t="shared" si="207"/>
        <v>1.3579765551814063</v>
      </c>
      <c r="H109" s="350">
        <f t="shared" si="207"/>
        <v>1.3565374410377358</v>
      </c>
      <c r="I109" s="350">
        <f t="shared" ref="I109" si="208">I70/I31</f>
        <v>1.57751834572162</v>
      </c>
      <c r="J109" s="350">
        <f t="shared" si="207"/>
        <v>1.9292604660127348</v>
      </c>
      <c r="K109" s="350">
        <f t="shared" si="207"/>
        <v>1.9477787117532592</v>
      </c>
      <c r="L109" s="354">
        <f t="shared" si="207"/>
        <v>1.9995112021464785</v>
      </c>
      <c r="M109" s="333"/>
      <c r="N109" s="334">
        <f t="shared" si="206"/>
        <v>2.6559737038430384E-2</v>
      </c>
    </row>
    <row r="110" spans="1:14" ht="20.100000000000001" customHeight="1" x14ac:dyDescent="0.25">
      <c r="A110" s="24"/>
      <c r="B110" t="s">
        <v>66</v>
      </c>
      <c r="C110" s="350">
        <f t="shared" ref="C110:L110" si="209">C71/C32</f>
        <v>4.7571610689091948</v>
      </c>
      <c r="D110" s="350">
        <f t="shared" si="209"/>
        <v>5.05714502386079</v>
      </c>
      <c r="E110" s="350">
        <f t="shared" si="209"/>
        <v>5.3290817478206725</v>
      </c>
      <c r="F110" s="350">
        <f t="shared" si="209"/>
        <v>5.5432470763973667</v>
      </c>
      <c r="G110" s="350">
        <f t="shared" si="209"/>
        <v>4.8272369006947429</v>
      </c>
      <c r="H110" s="350">
        <f t="shared" si="209"/>
        <v>4.9166983267251139</v>
      </c>
      <c r="I110" s="350">
        <f t="shared" ref="I110" si="210">I71/I32</f>
        <v>5.679115148359835</v>
      </c>
      <c r="J110" s="350">
        <f t="shared" si="209"/>
        <v>6.0541383338239987</v>
      </c>
      <c r="K110" s="350">
        <f t="shared" si="209"/>
        <v>5.8601738800298033</v>
      </c>
      <c r="L110" s="354">
        <f t="shared" si="209"/>
        <v>6.9065477903562424</v>
      </c>
      <c r="M110" s="333"/>
      <c r="N110" s="334">
        <f t="shared" si="206"/>
        <v>0.17855680253656869</v>
      </c>
    </row>
    <row r="111" spans="1:14" ht="20.100000000000001" customHeight="1" x14ac:dyDescent="0.25">
      <c r="A111" s="24"/>
      <c r="B111" t="s">
        <v>67</v>
      </c>
      <c r="C111" s="350">
        <f t="shared" ref="C111:L111" si="211">C72/C33</f>
        <v>1.9846552035594633</v>
      </c>
      <c r="D111" s="350">
        <f t="shared" si="211"/>
        <v>2.0307573797217455</v>
      </c>
      <c r="E111" s="350">
        <f t="shared" si="211"/>
        <v>2.3325505225810739</v>
      </c>
      <c r="F111" s="350">
        <f t="shared" si="211"/>
        <v>2.3572135127750502</v>
      </c>
      <c r="G111" s="350">
        <f t="shared" si="211"/>
        <v>1.9604110728784718</v>
      </c>
      <c r="H111" s="350">
        <f t="shared" si="211"/>
        <v>1.7179957498416387</v>
      </c>
      <c r="I111" s="350">
        <f t="shared" ref="I111" si="212">I72/I33</f>
        <v>2.3465995288145671</v>
      </c>
      <c r="J111" s="350">
        <f t="shared" si="211"/>
        <v>2.3134195773169655</v>
      </c>
      <c r="K111" s="350">
        <f t="shared" si="211"/>
        <v>2.2114145174545894</v>
      </c>
      <c r="L111" s="354">
        <f t="shared" si="211"/>
        <v>2.5617736030128193</v>
      </c>
      <c r="M111" s="333"/>
      <c r="N111" s="334">
        <f t="shared" si="206"/>
        <v>0.15843211790139858</v>
      </c>
    </row>
    <row r="112" spans="1:14" ht="20.100000000000001" customHeight="1" x14ac:dyDescent="0.25">
      <c r="A112" s="24"/>
      <c r="B112" t="s">
        <v>82</v>
      </c>
      <c r="C112" s="350"/>
      <c r="D112" s="350"/>
      <c r="E112" s="350"/>
      <c r="F112" s="350"/>
      <c r="G112" s="350"/>
      <c r="H112" s="350">
        <f t="shared" ref="H112:L112" si="213">H73/H34</f>
        <v>5.8544159319899247</v>
      </c>
      <c r="I112" s="350">
        <f t="shared" ref="I112" si="214">I73/I34</f>
        <v>4.9339171437718869</v>
      </c>
      <c r="J112" s="350">
        <f t="shared" si="213"/>
        <v>6.2919884413889209</v>
      </c>
      <c r="K112" s="350">
        <f t="shared" si="213"/>
        <v>5.9761853700539191</v>
      </c>
      <c r="L112" s="354">
        <f t="shared" si="213"/>
        <v>6.5305731912948595</v>
      </c>
      <c r="M112" s="333"/>
      <c r="N112" s="334">
        <f t="shared" si="206"/>
        <v>9.2766168870685228E-2</v>
      </c>
    </row>
    <row r="113" spans="1:14" ht="20.100000000000001" customHeight="1" x14ac:dyDescent="0.25">
      <c r="A113" s="24"/>
      <c r="B113" t="s">
        <v>68</v>
      </c>
      <c r="C113" s="350"/>
      <c r="D113" s="350"/>
      <c r="E113" s="350">
        <f t="shared" ref="E113:L113" si="215">E74/E35</f>
        <v>1.7142857142857142</v>
      </c>
      <c r="F113" s="350">
        <f t="shared" si="215"/>
        <v>3.3018050541516244</v>
      </c>
      <c r="G113" s="350">
        <f t="shared" si="215"/>
        <v>3.4791666666666665</v>
      </c>
      <c r="H113" s="350">
        <f t="shared" si="215"/>
        <v>1.4084231145935358</v>
      </c>
      <c r="I113" s="350">
        <f t="shared" ref="I113" si="216">I74/I35</f>
        <v>1.4310481882172681</v>
      </c>
      <c r="J113" s="350">
        <f t="shared" si="215"/>
        <v>1.256779923596282</v>
      </c>
      <c r="K113" s="350">
        <f t="shared" si="215"/>
        <v>1.469841768922501</v>
      </c>
      <c r="L113" s="354">
        <f t="shared" si="215"/>
        <v>1.9191419278560617</v>
      </c>
      <c r="M113" s="333"/>
      <c r="N113" s="334">
        <f t="shared" si="206"/>
        <v>0.30567926999579681</v>
      </c>
    </row>
    <row r="114" spans="1:14" ht="20.100000000000001" customHeight="1" x14ac:dyDescent="0.25">
      <c r="A114" s="24"/>
      <c r="B114" t="s">
        <v>83</v>
      </c>
      <c r="C114" s="350"/>
      <c r="D114" s="350"/>
      <c r="E114" s="350"/>
      <c r="F114" s="350"/>
      <c r="G114" s="350"/>
      <c r="H114" s="350">
        <f t="shared" ref="H114:L114" si="217">H75/H36</f>
        <v>3.2897235882652196</v>
      </c>
      <c r="I114" s="350">
        <f t="shared" ref="I114" si="218">I75/I36</f>
        <v>3.529504517063407</v>
      </c>
      <c r="J114" s="350">
        <f t="shared" si="217"/>
        <v>3.6098943639704983</v>
      </c>
      <c r="K114" s="350">
        <f t="shared" si="217"/>
        <v>3.3419428221470642</v>
      </c>
      <c r="L114" s="354">
        <f t="shared" si="217"/>
        <v>6.3674754958709583</v>
      </c>
      <c r="M114" s="333"/>
      <c r="N114" s="334">
        <f t="shared" si="206"/>
        <v>0.90532149553058805</v>
      </c>
    </row>
    <row r="115" spans="1:14" ht="20.100000000000001" customHeight="1" x14ac:dyDescent="0.25">
      <c r="A115" s="24"/>
      <c r="B115" t="s">
        <v>69</v>
      </c>
      <c r="C115" s="350"/>
      <c r="D115" s="350">
        <f t="shared" ref="D115:F115" si="219">D76/D37</f>
        <v>17.333333333333332</v>
      </c>
      <c r="E115" s="350">
        <f t="shared" si="219"/>
        <v>15.655172413793103</v>
      </c>
      <c r="F115" s="350">
        <f t="shared" si="219"/>
        <v>11.590909090909092</v>
      </c>
      <c r="G115" s="350"/>
      <c r="H115" s="350"/>
      <c r="I115" s="350"/>
      <c r="J115" s="350"/>
      <c r="K115" s="350"/>
      <c r="L115" s="354"/>
      <c r="M115" s="328"/>
      <c r="N115" s="334"/>
    </row>
    <row r="116" spans="1:14" ht="20.100000000000001" customHeight="1" thickBot="1" x14ac:dyDescent="0.3">
      <c r="A116" s="31"/>
      <c r="B116" s="25" t="s">
        <v>70</v>
      </c>
      <c r="C116" s="356">
        <f t="shared" ref="C116:L116" si="220">C77/C38</f>
        <v>0.82204908168838542</v>
      </c>
      <c r="D116" s="356">
        <f t="shared" si="220"/>
        <v>0.83867744257933441</v>
      </c>
      <c r="E116" s="356">
        <f t="shared" si="220"/>
        <v>1.0055573488595</v>
      </c>
      <c r="F116" s="356">
        <f t="shared" si="220"/>
        <v>1.0265574065817267</v>
      </c>
      <c r="G116" s="356">
        <f t="shared" si="220"/>
        <v>0.94027358446507869</v>
      </c>
      <c r="H116" s="356">
        <f t="shared" si="220"/>
        <v>0.91717894498720187</v>
      </c>
      <c r="I116" s="356">
        <f t="shared" ref="I116" si="221">I77/I38</f>
        <v>0.99498177472594707</v>
      </c>
      <c r="J116" s="356">
        <f t="shared" si="220"/>
        <v>1.0203202670667837</v>
      </c>
      <c r="K116" s="356">
        <f t="shared" si="220"/>
        <v>1.0326308612305404</v>
      </c>
      <c r="L116" s="363">
        <f t="shared" si="220"/>
        <v>1.0147790405557773</v>
      </c>
      <c r="M116" s="331"/>
      <c r="N116" s="34">
        <f t="shared" si="171"/>
        <v>-1.7287707878001896E-2</v>
      </c>
    </row>
    <row r="117" spans="1:14" ht="20.100000000000001" customHeight="1" x14ac:dyDescent="0.25"/>
    <row r="118" spans="1:14" ht="15.75" x14ac:dyDescent="0.25">
      <c r="A118" s="99" t="s">
        <v>38</v>
      </c>
    </row>
  </sheetData>
  <mergeCells count="51">
    <mergeCell ref="I82:I83"/>
    <mergeCell ref="V5:W5"/>
    <mergeCell ref="K43:L43"/>
    <mergeCell ref="V43:W43"/>
    <mergeCell ref="K82:L82"/>
    <mergeCell ref="N5:N6"/>
    <mergeCell ref="J5:J6"/>
    <mergeCell ref="K5:L5"/>
    <mergeCell ref="N82:N83"/>
    <mergeCell ref="J82:J83"/>
    <mergeCell ref="I5:I6"/>
    <mergeCell ref="Y5:Z5"/>
    <mergeCell ref="Y43:Z43"/>
    <mergeCell ref="U5:U6"/>
    <mergeCell ref="U43:U44"/>
    <mergeCell ref="O43:O44"/>
    <mergeCell ref="P43:P44"/>
    <mergeCell ref="O5:O6"/>
    <mergeCell ref="P5:P6"/>
    <mergeCell ref="S5:S6"/>
    <mergeCell ref="S43:S44"/>
    <mergeCell ref="Q43:Q44"/>
    <mergeCell ref="Q5:Q6"/>
    <mergeCell ref="R43:R44"/>
    <mergeCell ref="T5:T6"/>
    <mergeCell ref="T43:T44"/>
    <mergeCell ref="R5:R6"/>
    <mergeCell ref="D43:D44"/>
    <mergeCell ref="E43:E44"/>
    <mergeCell ref="N43:N44"/>
    <mergeCell ref="J43:J44"/>
    <mergeCell ref="H43:H44"/>
    <mergeCell ref="F43:F44"/>
    <mergeCell ref="G43:G44"/>
    <mergeCell ref="I43:I44"/>
    <mergeCell ref="H82:H83"/>
    <mergeCell ref="F82:F83"/>
    <mergeCell ref="A5:B6"/>
    <mergeCell ref="C5:C6"/>
    <mergeCell ref="D5:D6"/>
    <mergeCell ref="E5:E6"/>
    <mergeCell ref="G82:G83"/>
    <mergeCell ref="A82:B83"/>
    <mergeCell ref="C82:C83"/>
    <mergeCell ref="D82:D83"/>
    <mergeCell ref="E82:E83"/>
    <mergeCell ref="H5:H6"/>
    <mergeCell ref="F5:F6"/>
    <mergeCell ref="G5:G6"/>
    <mergeCell ref="A43:B44"/>
    <mergeCell ref="C43:C4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M108:N111 M116:N116 M112:N112 M113:M115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N84:N116</xm:sqref>
        </x14:conditionalFormatting>
        <x14:conditionalFormatting xmlns:xm="http://schemas.microsoft.com/office/excel/2006/main">
          <x14:cfRule type="iconSet" priority="111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Y7:Z38</xm:sqref>
        </x14:conditionalFormatting>
        <x14:conditionalFormatting xmlns:xm="http://schemas.microsoft.com/office/excel/2006/main">
          <x14:cfRule type="iconSet" priority="2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Y45:Z77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D92"/>
  <sheetViews>
    <sheetView showGridLines="0" topLeftCell="K34" zoomScaleNormal="100" workbookViewId="0">
      <selection activeCell="Y52" sqref="Y52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0" width="12.140625" customWidth="1"/>
    <col min="11" max="12" width="11.1406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73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(JAN-JUN)</v>
      </c>
    </row>
    <row r="4" spans="1:29" ht="15.75" thickBot="1" x14ac:dyDescent="0.3"/>
    <row r="5" spans="1:29" ht="24" customHeight="1" x14ac:dyDescent="0.25">
      <c r="A5" s="479" t="s">
        <v>78</v>
      </c>
      <c r="B5" s="464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95</v>
      </c>
      <c r="L5" s="467"/>
      <c r="N5" s="49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71">
        <v>2023</v>
      </c>
      <c r="V5" s="466" t="str">
        <f>K5</f>
        <v>janeiro - junho</v>
      </c>
      <c r="W5" s="467"/>
      <c r="Y5" s="502" t="s">
        <v>87</v>
      </c>
      <c r="Z5" s="503"/>
    </row>
    <row r="6" spans="1:29" ht="20.25" customHeight="1" thickBot="1" x14ac:dyDescent="0.3">
      <c r="A6" s="480"/>
      <c r="B6" s="465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68"/>
      <c r="R6" s="468"/>
      <c r="S6" s="468"/>
      <c r="T6" s="468"/>
      <c r="U6" s="497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f>SUM(C8:C14)</f>
        <v>25537692</v>
      </c>
      <c r="D7" s="14">
        <f>SUM(D8:D14)</f>
        <v>27705328</v>
      </c>
      <c r="E7" s="14">
        <f t="shared" ref="E7:G7" si="0">SUM(E8:E14)</f>
        <v>29031670</v>
      </c>
      <c r="F7" s="14">
        <f t="shared" si="0"/>
        <v>33762788</v>
      </c>
      <c r="G7" s="14">
        <f t="shared" si="0"/>
        <v>17865065</v>
      </c>
      <c r="H7" s="14">
        <v>17612451</v>
      </c>
      <c r="I7" s="36">
        <v>27169762.758999992</v>
      </c>
      <c r="J7" s="15">
        <v>28078846.479000047</v>
      </c>
      <c r="K7" s="385">
        <v>12425140.557999998</v>
      </c>
      <c r="L7" s="14">
        <v>17531782.987000007</v>
      </c>
      <c r="M7" s="1"/>
      <c r="N7" s="134">
        <f t="shared" ref="N7:T7" si="1">C7/C23</f>
        <v>0.23271684344599755</v>
      </c>
      <c r="O7" s="21">
        <f t="shared" si="1"/>
        <v>0.24656824321214252</v>
      </c>
      <c r="P7" s="21">
        <f t="shared" si="1"/>
        <v>0.25222148036092201</v>
      </c>
      <c r="Q7" s="21">
        <f t="shared" si="1"/>
        <v>0.27097021944512095</v>
      </c>
      <c r="R7" s="21">
        <f t="shared" si="1"/>
        <v>0.15947392203809377</v>
      </c>
      <c r="S7" s="21">
        <f t="shared" si="1"/>
        <v>0.14964701474085609</v>
      </c>
      <c r="T7" s="21">
        <f t="shared" si="1"/>
        <v>0.2181771310576521</v>
      </c>
      <c r="U7" s="21">
        <f>J7/J23</f>
        <v>0.22707351192847683</v>
      </c>
      <c r="V7" s="20">
        <f>K7/K23</f>
        <v>0.2230076463953361</v>
      </c>
      <c r="W7" s="234">
        <f>L7/L23</f>
        <v>0.29118430147440555</v>
      </c>
      <c r="X7" s="1"/>
      <c r="Y7" s="64">
        <f>(L7-K7)/K7</f>
        <v>0.41099272923009855</v>
      </c>
      <c r="Z7" s="101">
        <f>(W7-V7)*100</f>
        <v>6.8176655079069448</v>
      </c>
      <c r="AC7" s="1"/>
    </row>
    <row r="8" spans="1:29" ht="20.100000000000001" customHeight="1" x14ac:dyDescent="0.25">
      <c r="A8" s="24"/>
      <c r="B8" s="143" t="s">
        <v>64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3257512</v>
      </c>
      <c r="I8" s="35">
        <v>4723572.9229999995</v>
      </c>
      <c r="J8" s="12">
        <v>4620911.5330000026</v>
      </c>
      <c r="K8" s="212">
        <v>2148777.3240000014</v>
      </c>
      <c r="L8" s="161">
        <v>2446210.1030000006</v>
      </c>
      <c r="N8" s="77">
        <f t="shared" ref="N8:N14" si="2">C8/$C$7</f>
        <v>0.1860978274779099</v>
      </c>
      <c r="O8" s="18">
        <f t="shared" ref="O8:O14" si="3">D8/$D$7</f>
        <v>0.14873622864165334</v>
      </c>
      <c r="P8" s="18">
        <f t="shared" ref="P8:Q14" si="4">E8/$E$7</f>
        <v>0.14115023352084122</v>
      </c>
      <c r="Q8" s="18">
        <f t="shared" si="4"/>
        <v>0.21116198275882855</v>
      </c>
      <c r="R8" s="18">
        <f>G8/$G$7</f>
        <v>0.18688507430563506</v>
      </c>
      <c r="S8" s="18">
        <f>H8/$E$7</f>
        <v>0.11220546389511868</v>
      </c>
      <c r="T8" s="18">
        <f>I8/$I$7</f>
        <v>0.17385403637487834</v>
      </c>
      <c r="U8" s="18">
        <f t="shared" ref="U8:U14" si="5">J8/$E$7</f>
        <v>0.15916795461645861</v>
      </c>
      <c r="V8" s="96">
        <f>K8/$K$7</f>
        <v>0.17293786850696821</v>
      </c>
      <c r="W8" s="78">
        <f>L8/$L$7</f>
        <v>0.13953002411756352</v>
      </c>
      <c r="Y8" s="145">
        <f t="shared" ref="Y8:Y27" si="6">(L8-K8)/K8</f>
        <v>0.1384195447699163</v>
      </c>
      <c r="Z8" s="104">
        <f t="shared" ref="Z8:Z30" si="7">(W8-V8)*100</f>
        <v>-3.3407844389404695</v>
      </c>
    </row>
    <row r="9" spans="1:29" ht="20.100000000000001" customHeight="1" x14ac:dyDescent="0.25">
      <c r="A9" s="24"/>
      <c r="B9" s="143" t="s">
        <v>65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35">
        <v>308655.84000000008</v>
      </c>
      <c r="J9" s="12">
        <v>291727.636</v>
      </c>
      <c r="K9" s="212">
        <v>140000.04399999999</v>
      </c>
      <c r="L9" s="161">
        <v>163889.41999999998</v>
      </c>
      <c r="N9" s="77">
        <f t="shared" si="2"/>
        <v>0</v>
      </c>
      <c r="O9" s="18">
        <f t="shared" si="3"/>
        <v>9.328891540284237E-4</v>
      </c>
      <c r="P9" s="18">
        <f t="shared" si="4"/>
        <v>2.7482056664325546E-3</v>
      </c>
      <c r="Q9" s="18">
        <f t="shared" si="4"/>
        <v>4.0220559134214462E-3</v>
      </c>
      <c r="R9" s="18">
        <f t="shared" ref="R9:R14" si="8">G9/$G$7</f>
        <v>2.7502838640665454E-3</v>
      </c>
      <c r="S9" s="18">
        <f>H9/$E$7</f>
        <v>9.4595316080680163E-3</v>
      </c>
      <c r="T9" s="18">
        <f t="shared" ref="T9:T14" si="9">I9/$I$7</f>
        <v>1.1360269971358427E-2</v>
      </c>
      <c r="U9" s="18">
        <f t="shared" si="5"/>
        <v>1.004859989108446E-2</v>
      </c>
      <c r="V9" s="96">
        <f t="shared" ref="V9:V14" si="10">K9/$K$7</f>
        <v>1.1267481711493409E-2</v>
      </c>
      <c r="W9" s="78">
        <f t="shared" ref="W9:W14" si="11">L9/$L$7</f>
        <v>9.3481319111425026E-3</v>
      </c>
      <c r="Y9" s="145">
        <f t="shared" si="6"/>
        <v>0.17063834637080535</v>
      </c>
      <c r="Z9" s="104">
        <f t="shared" si="7"/>
        <v>-0.1919349800350906</v>
      </c>
    </row>
    <row r="10" spans="1:29" ht="20.100000000000001" customHeight="1" x14ac:dyDescent="0.25">
      <c r="A10" s="24"/>
      <c r="B10" s="143" t="s">
        <v>66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35">
        <v>21510333.47499999</v>
      </c>
      <c r="J10" s="12">
        <v>22577064.273000043</v>
      </c>
      <c r="K10" s="212">
        <v>9849368.0689999983</v>
      </c>
      <c r="L10" s="161">
        <v>14645059.470000008</v>
      </c>
      <c r="N10" s="77">
        <f t="shared" si="2"/>
        <v>0.79587611127896762</v>
      </c>
      <c r="O10" s="18">
        <f t="shared" si="3"/>
        <v>0.82803300505953226</v>
      </c>
      <c r="P10" s="18">
        <f t="shared" si="4"/>
        <v>0.83197432321323572</v>
      </c>
      <c r="Q10" s="18">
        <f t="shared" si="4"/>
        <v>0.92156269343100139</v>
      </c>
      <c r="R10" s="18">
        <f t="shared" si="8"/>
        <v>0.77879767020159174</v>
      </c>
      <c r="S10" s="18">
        <f>H10/$E$7</f>
        <v>0.47026292321454466</v>
      </c>
      <c r="T10" s="18">
        <f t="shared" si="9"/>
        <v>0.79170118877371076</v>
      </c>
      <c r="U10" s="18">
        <f t="shared" si="5"/>
        <v>0.77767018821170275</v>
      </c>
      <c r="V10" s="96">
        <f t="shared" si="10"/>
        <v>0.79269671220406646</v>
      </c>
      <c r="W10" s="78">
        <f t="shared" si="11"/>
        <v>0.83534341492017483</v>
      </c>
      <c r="Y10" s="145">
        <f t="shared" si="6"/>
        <v>0.48690346095340042</v>
      </c>
      <c r="Z10" s="104">
        <f t="shared" si="7"/>
        <v>4.2646702716108376</v>
      </c>
    </row>
    <row r="11" spans="1:29" ht="20.100000000000001" customHeight="1" x14ac:dyDescent="0.25">
      <c r="A11" s="24"/>
      <c r="B11" t="s">
        <v>67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35">
        <v>627200.52100000007</v>
      </c>
      <c r="J11" s="12">
        <v>589143.03700000001</v>
      </c>
      <c r="K11" s="212">
        <v>286995.12100000004</v>
      </c>
      <c r="L11" s="161">
        <v>276623.99400000001</v>
      </c>
      <c r="N11" s="77">
        <f t="shared" si="2"/>
        <v>1.8026061243122518E-2</v>
      </c>
      <c r="O11" s="18">
        <f t="shared" si="3"/>
        <v>2.2297877144786014E-2</v>
      </c>
      <c r="P11" s="18">
        <f t="shared" si="4"/>
        <v>2.4127237599490488E-2</v>
      </c>
      <c r="Q11" s="18">
        <f t="shared" si="4"/>
        <v>2.6217299934864238E-2</v>
      </c>
      <c r="R11" s="18">
        <f t="shared" si="8"/>
        <v>3.1566971628706642E-2</v>
      </c>
      <c r="S11" s="18">
        <f>H11/$E$7</f>
        <v>1.4735459586031393E-2</v>
      </c>
      <c r="T11" s="18">
        <f t="shared" si="9"/>
        <v>2.3084504880052356E-2</v>
      </c>
      <c r="U11" s="18">
        <f t="shared" si="5"/>
        <v>2.0293115656109344E-2</v>
      </c>
      <c r="V11" s="96">
        <f t="shared" si="10"/>
        <v>2.3097937577472038E-2</v>
      </c>
      <c r="W11" s="78">
        <f t="shared" si="11"/>
        <v>1.57784290511193E-2</v>
      </c>
      <c r="Y11" s="145">
        <f t="shared" si="6"/>
        <v>-3.6136945338523838E-2</v>
      </c>
      <c r="Z11" s="104">
        <f t="shared" si="7"/>
        <v>-0.73195085263527382</v>
      </c>
    </row>
    <row r="12" spans="1:29" ht="20.100000000000001" customHeight="1" x14ac:dyDescent="0.25">
      <c r="A12" s="24"/>
      <c r="B12" s="143" t="s">
        <v>82</v>
      </c>
      <c r="C12" s="10">
        <v>0</v>
      </c>
      <c r="D12" s="11">
        <v>0</v>
      </c>
      <c r="E12" s="11">
        <v>0</v>
      </c>
      <c r="F12" s="35">
        <v>0</v>
      </c>
      <c r="G12" s="35">
        <v>0</v>
      </c>
      <c r="H12" s="35">
        <v>0</v>
      </c>
      <c r="I12" s="35">
        <v>0</v>
      </c>
      <c r="J12" s="12">
        <v>0</v>
      </c>
      <c r="K12" s="212">
        <v>0</v>
      </c>
      <c r="L12" s="161">
        <v>0</v>
      </c>
      <c r="N12" s="77">
        <f t="shared" si="2"/>
        <v>0</v>
      </c>
      <c r="O12" s="18">
        <f t="shared" si="3"/>
        <v>0</v>
      </c>
      <c r="P12" s="18">
        <f t="shared" si="4"/>
        <v>0</v>
      </c>
      <c r="Q12" s="18">
        <f t="shared" si="4"/>
        <v>0</v>
      </c>
      <c r="R12" s="18">
        <f t="shared" si="8"/>
        <v>0</v>
      </c>
      <c r="S12" s="18">
        <f t="shared" ref="S12:S14" si="12">H12/$E$7</f>
        <v>0</v>
      </c>
      <c r="T12" s="18">
        <f t="shared" si="9"/>
        <v>0</v>
      </c>
      <c r="U12" s="18">
        <f t="shared" si="5"/>
        <v>0</v>
      </c>
      <c r="V12" s="96">
        <f t="shared" si="10"/>
        <v>0</v>
      </c>
      <c r="W12" s="78">
        <f t="shared" si="11"/>
        <v>0</v>
      </c>
      <c r="Y12" s="145"/>
      <c r="Z12" s="104">
        <f t="shared" si="7"/>
        <v>0</v>
      </c>
    </row>
    <row r="13" spans="1:29" ht="20.100000000000001" customHeight="1" x14ac:dyDescent="0.25">
      <c r="A13" s="24"/>
      <c r="B13" s="143" t="s">
        <v>83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0</v>
      </c>
      <c r="I13" s="35">
        <v>0</v>
      </c>
      <c r="J13" s="12">
        <v>0</v>
      </c>
      <c r="K13" s="212">
        <v>0</v>
      </c>
      <c r="L13" s="161">
        <v>0</v>
      </c>
      <c r="N13" s="77">
        <f t="shared" si="2"/>
        <v>0</v>
      </c>
      <c r="O13" s="18">
        <f t="shared" si="3"/>
        <v>0</v>
      </c>
      <c r="P13" s="18">
        <f t="shared" si="4"/>
        <v>0</v>
      </c>
      <c r="Q13" s="18">
        <f t="shared" si="4"/>
        <v>0</v>
      </c>
      <c r="R13" s="18">
        <f t="shared" si="8"/>
        <v>0</v>
      </c>
      <c r="S13" s="18">
        <f t="shared" si="12"/>
        <v>0</v>
      </c>
      <c r="T13" s="18">
        <f t="shared" si="9"/>
        <v>0</v>
      </c>
      <c r="U13" s="18">
        <f t="shared" si="5"/>
        <v>0</v>
      </c>
      <c r="V13" s="96">
        <f t="shared" si="10"/>
        <v>0</v>
      </c>
      <c r="W13" s="78">
        <f t="shared" si="11"/>
        <v>0</v>
      </c>
      <c r="Y13" s="145"/>
      <c r="Z13" s="104">
        <f t="shared" si="7"/>
        <v>0</v>
      </c>
    </row>
    <row r="14" spans="1:29" ht="20.100000000000001" customHeight="1" thickBot="1" x14ac:dyDescent="0.3">
      <c r="A14" s="24"/>
      <c r="B14" t="s">
        <v>69</v>
      </c>
      <c r="C14" s="10">
        <v>0</v>
      </c>
      <c r="D14" s="11">
        <v>0</v>
      </c>
      <c r="E14" s="11">
        <v>0</v>
      </c>
      <c r="F14" s="35">
        <v>0</v>
      </c>
      <c r="G14" s="35">
        <v>0</v>
      </c>
      <c r="H14" s="35">
        <v>0</v>
      </c>
      <c r="I14" s="35">
        <v>0</v>
      </c>
      <c r="J14" s="12">
        <v>0</v>
      </c>
      <c r="K14" s="212">
        <v>0</v>
      </c>
      <c r="L14" s="161">
        <v>0</v>
      </c>
      <c r="N14" s="77">
        <f t="shared" si="2"/>
        <v>0</v>
      </c>
      <c r="O14" s="18">
        <f t="shared" si="3"/>
        <v>0</v>
      </c>
      <c r="P14" s="18">
        <f>E14/$E$7</f>
        <v>0</v>
      </c>
      <c r="Q14" s="18">
        <f t="shared" si="4"/>
        <v>0</v>
      </c>
      <c r="R14" s="18">
        <f t="shared" si="8"/>
        <v>0</v>
      </c>
      <c r="S14" s="18">
        <f t="shared" si="12"/>
        <v>0</v>
      </c>
      <c r="T14" s="18">
        <f t="shared" si="9"/>
        <v>0</v>
      </c>
      <c r="U14" s="18">
        <f t="shared" si="5"/>
        <v>0</v>
      </c>
      <c r="V14" s="96">
        <f t="shared" si="10"/>
        <v>0</v>
      </c>
      <c r="W14" s="78">
        <f t="shared" si="11"/>
        <v>0</v>
      </c>
      <c r="Y14" s="109"/>
      <c r="Z14" s="106">
        <f t="shared" si="7"/>
        <v>0</v>
      </c>
    </row>
    <row r="15" spans="1:29" ht="20.100000000000001" customHeight="1" thickBot="1" x14ac:dyDescent="0.3">
      <c r="A15" s="5" t="s">
        <v>35</v>
      </c>
      <c r="B15" s="6"/>
      <c r="C15" s="13">
        <f>SUM(C16:C22)</f>
        <v>84199496</v>
      </c>
      <c r="D15" s="14">
        <f>SUM(D16:D22)</f>
        <v>84658404</v>
      </c>
      <c r="E15" s="14">
        <f t="shared" ref="E15:G15" si="13">SUM(E16:E22)</f>
        <v>86072206</v>
      </c>
      <c r="F15" s="14">
        <f t="shared" si="13"/>
        <v>90838237</v>
      </c>
      <c r="G15" s="14">
        <f t="shared" si="13"/>
        <v>94159928</v>
      </c>
      <c r="H15" s="14">
        <v>100080849</v>
      </c>
      <c r="I15" s="36">
        <v>97360991.804000169</v>
      </c>
      <c r="J15" s="15">
        <v>95576467.786999717</v>
      </c>
      <c r="K15" s="385">
        <v>43291068.096000008</v>
      </c>
      <c r="L15" s="14">
        <v>42676761.56099999</v>
      </c>
      <c r="M15" s="1"/>
      <c r="N15" s="134">
        <f t="shared" ref="N15:T15" si="14">C15/C23</f>
        <v>0.76728315655400248</v>
      </c>
      <c r="O15" s="21">
        <f t="shared" si="14"/>
        <v>0.75343175678785745</v>
      </c>
      <c r="P15" s="21">
        <f t="shared" si="14"/>
        <v>0.74777851963907804</v>
      </c>
      <c r="Q15" s="21">
        <f t="shared" si="14"/>
        <v>0.72904100851795495</v>
      </c>
      <c r="R15" s="21">
        <f t="shared" si="14"/>
        <v>0.84052607796190626</v>
      </c>
      <c r="S15" s="21">
        <f t="shared" si="14"/>
        <v>0.85035298525914393</v>
      </c>
      <c r="T15" s="21">
        <f t="shared" si="14"/>
        <v>0.78182286894234798</v>
      </c>
      <c r="U15" s="21">
        <f>J15/J23</f>
        <v>0.7729264880715232</v>
      </c>
      <c r="V15" s="20">
        <f>K15/K23</f>
        <v>0.7769923536046639</v>
      </c>
      <c r="W15" s="234">
        <f>L15/L23</f>
        <v>0.70881569852559445</v>
      </c>
      <c r="X15" s="1"/>
      <c r="Y15" s="64">
        <f t="shared" si="6"/>
        <v>-1.4190145034947272E-2</v>
      </c>
      <c r="Z15" s="101">
        <f t="shared" si="7"/>
        <v>-6.8176655079069448</v>
      </c>
      <c r="AC15" s="26"/>
    </row>
    <row r="16" spans="1:29" ht="20.100000000000001" customHeight="1" x14ac:dyDescent="0.25">
      <c r="A16" s="24"/>
      <c r="B16" t="s">
        <v>64</v>
      </c>
      <c r="C16" s="10">
        <v>11441104</v>
      </c>
      <c r="D16" s="11">
        <v>10241513</v>
      </c>
      <c r="E16" s="11">
        <v>9917571</v>
      </c>
      <c r="F16" s="35">
        <v>11863549</v>
      </c>
      <c r="G16" s="35">
        <v>12058569</v>
      </c>
      <c r="H16" s="35">
        <v>11612382</v>
      </c>
      <c r="I16" s="35">
        <v>10333548.133999998</v>
      </c>
      <c r="J16" s="12">
        <v>9749948.0590000004</v>
      </c>
      <c r="K16" s="2">
        <v>4840607.5820000032</v>
      </c>
      <c r="L16" s="12">
        <v>4754106.7720000008</v>
      </c>
      <c r="N16" s="77">
        <f>C16/$C$15</f>
        <v>0.13588090836078165</v>
      </c>
      <c r="O16" s="18">
        <f>D16/$D$15</f>
        <v>0.12097455794229242</v>
      </c>
      <c r="P16" s="18">
        <f t="shared" ref="P16:Q19" si="15">E16/$E$15</f>
        <v>0.11522385054241552</v>
      </c>
      <c r="Q16" s="18">
        <f t="shared" si="15"/>
        <v>0.13783251936170893</v>
      </c>
      <c r="R16" s="18">
        <f>G16/$G$15</f>
        <v>0.12806476445054207</v>
      </c>
      <c r="S16" s="18">
        <f>H16/$H$15</f>
        <v>0.1160300108964903</v>
      </c>
      <c r="T16" s="18">
        <f>I16/$I$15</f>
        <v>0.10613643043820589</v>
      </c>
      <c r="U16" s="18">
        <f t="shared" ref="U16:U19" si="16">J16/$E$15</f>
        <v>0.1132763816812131</v>
      </c>
      <c r="V16" s="96">
        <f>K16/$K$15</f>
        <v>0.11181538813654875</v>
      </c>
      <c r="W16" s="78">
        <f>L16/$L$15</f>
        <v>0.11139802079885379</v>
      </c>
      <c r="Y16" s="145">
        <f t="shared" si="6"/>
        <v>-1.7869824920668881E-2</v>
      </c>
      <c r="Z16" s="104">
        <f t="shared" si="7"/>
        <v>-4.1736733769495715E-2</v>
      </c>
      <c r="AC16" s="2"/>
    </row>
    <row r="17" spans="1:30" ht="20.100000000000001" customHeight="1" x14ac:dyDescent="0.25">
      <c r="A17" s="24"/>
      <c r="B17" t="s">
        <v>65</v>
      </c>
      <c r="C17" s="10">
        <v>0</v>
      </c>
      <c r="D17" s="11">
        <v>0</v>
      </c>
      <c r="E17" s="11">
        <v>0</v>
      </c>
      <c r="F17" s="35">
        <v>0</v>
      </c>
      <c r="G17" s="35">
        <v>0</v>
      </c>
      <c r="H17" s="35">
        <v>0</v>
      </c>
      <c r="I17" s="35"/>
      <c r="J17" s="12">
        <v>0</v>
      </c>
      <c r="K17" s="2">
        <v>0</v>
      </c>
      <c r="L17" s="12">
        <v>0</v>
      </c>
      <c r="N17" s="77">
        <f>C17/$C$15</f>
        <v>0</v>
      </c>
      <c r="O17" s="18">
        <f>D17/$D$15</f>
        <v>0</v>
      </c>
      <c r="P17" s="18">
        <f t="shared" si="15"/>
        <v>0</v>
      </c>
      <c r="Q17" s="18">
        <f t="shared" si="15"/>
        <v>0</v>
      </c>
      <c r="R17" s="18">
        <f t="shared" ref="R17:R22" si="17">G17/$G$15</f>
        <v>0</v>
      </c>
      <c r="S17" s="18">
        <f>H17/$E$15</f>
        <v>0</v>
      </c>
      <c r="T17" s="18">
        <f t="shared" ref="T17:T22" si="18">I17/$I$15</f>
        <v>0</v>
      </c>
      <c r="U17" s="18">
        <f t="shared" si="16"/>
        <v>0</v>
      </c>
      <c r="V17" s="96">
        <f t="shared" ref="V17:V22" si="19">K17/$K$15</f>
        <v>0</v>
      </c>
      <c r="W17" s="78">
        <f t="shared" ref="W17:W22" si="20">L17/$L$15</f>
        <v>0</v>
      </c>
      <c r="Y17" s="145"/>
      <c r="Z17" s="104">
        <f t="shared" si="7"/>
        <v>0</v>
      </c>
      <c r="AC17" s="2"/>
      <c r="AD17" t="s">
        <v>79</v>
      </c>
    </row>
    <row r="18" spans="1:30" ht="20.100000000000001" customHeight="1" x14ac:dyDescent="0.25">
      <c r="A18" s="24"/>
      <c r="B18" t="s">
        <v>66</v>
      </c>
      <c r="C18" s="10">
        <v>72485215</v>
      </c>
      <c r="D18" s="11">
        <v>74110457</v>
      </c>
      <c r="E18" s="11">
        <v>75873238</v>
      </c>
      <c r="F18" s="35">
        <v>78523643</v>
      </c>
      <c r="G18" s="35">
        <v>81602555</v>
      </c>
      <c r="H18" s="35">
        <v>87973103</v>
      </c>
      <c r="I18" s="35">
        <v>86604568.457000151</v>
      </c>
      <c r="J18" s="12">
        <v>85488265.378999725</v>
      </c>
      <c r="K18" s="2">
        <v>38289063.16300001</v>
      </c>
      <c r="L18" s="12">
        <v>37768545.871999986</v>
      </c>
      <c r="N18" s="77">
        <f>C18/$C$15</f>
        <v>0.86087468979624293</v>
      </c>
      <c r="O18" s="18">
        <f>D18/$D$15</f>
        <v>0.87540578960123083</v>
      </c>
      <c r="P18" s="18">
        <f t="shared" si="15"/>
        <v>0.88150683624862591</v>
      </c>
      <c r="Q18" s="18">
        <f t="shared" si="15"/>
        <v>0.91229964525366058</v>
      </c>
      <c r="R18" s="18">
        <f t="shared" si="17"/>
        <v>0.86663782283265978</v>
      </c>
      <c r="S18" s="18">
        <f>H18/$E$15</f>
        <v>1.0220849108944645</v>
      </c>
      <c r="T18" s="18">
        <f t="shared" si="18"/>
        <v>0.88952019543253991</v>
      </c>
      <c r="U18" s="18">
        <f t="shared" si="16"/>
        <v>0.99321568891820577</v>
      </c>
      <c r="V18" s="96">
        <f t="shared" si="19"/>
        <v>0.88445642131287194</v>
      </c>
      <c r="W18" s="78">
        <f t="shared" si="20"/>
        <v>0.88499090583561624</v>
      </c>
      <c r="Y18" s="145">
        <f t="shared" si="6"/>
        <v>-1.3594411771949975E-2</v>
      </c>
      <c r="Z18" s="104">
        <f t="shared" si="7"/>
        <v>5.3448452274429403E-2</v>
      </c>
      <c r="AC18" s="2"/>
    </row>
    <row r="19" spans="1:30" ht="20.100000000000001" customHeight="1" x14ac:dyDescent="0.25">
      <c r="A19" s="24"/>
      <c r="B19" t="s">
        <v>67</v>
      </c>
      <c r="C19" s="10">
        <v>273177</v>
      </c>
      <c r="D19" s="11">
        <v>306410</v>
      </c>
      <c r="E19" s="11">
        <v>281368</v>
      </c>
      <c r="F19" s="35">
        <v>451023</v>
      </c>
      <c r="G19" s="35">
        <v>498804</v>
      </c>
      <c r="H19" s="35">
        <v>479280</v>
      </c>
      <c r="I19" s="35">
        <v>365107.65000000008</v>
      </c>
      <c r="J19" s="12">
        <v>318109.12599999999</v>
      </c>
      <c r="K19" s="2">
        <v>146036.49900000001</v>
      </c>
      <c r="L19" s="12">
        <v>152874.25800000003</v>
      </c>
      <c r="N19" s="77">
        <f>C19/$C$15</f>
        <v>3.2444018429754022E-3</v>
      </c>
      <c r="O19" s="18">
        <f>D19/$D$15</f>
        <v>3.6193689642436445E-3</v>
      </c>
      <c r="P19" s="18">
        <f t="shared" si="15"/>
        <v>3.2689762825411956E-3</v>
      </c>
      <c r="Q19" s="18">
        <f t="shared" si="15"/>
        <v>5.2400539147329393E-3</v>
      </c>
      <c r="R19" s="18">
        <f t="shared" si="17"/>
        <v>5.297412716798169E-3</v>
      </c>
      <c r="S19" s="18">
        <f>H19/$E$15</f>
        <v>5.5683480448961657E-3</v>
      </c>
      <c r="T19" s="18">
        <f t="shared" si="18"/>
        <v>3.7500403727912649E-3</v>
      </c>
      <c r="U19" s="18">
        <f t="shared" si="16"/>
        <v>3.695840280891604E-3</v>
      </c>
      <c r="V19" s="96">
        <f t="shared" si="19"/>
        <v>3.3733632692119564E-3</v>
      </c>
      <c r="W19" s="78">
        <f t="shared" si="20"/>
        <v>3.5821428901414965E-3</v>
      </c>
      <c r="Y19" s="145">
        <f t="shared" si="6"/>
        <v>4.6822260508997959E-2</v>
      </c>
      <c r="Z19" s="104">
        <f t="shared" si="7"/>
        <v>2.0877962092954006E-2</v>
      </c>
      <c r="AC19" s="2"/>
    </row>
    <row r="20" spans="1:30" ht="20.100000000000001" customHeight="1" x14ac:dyDescent="0.25">
      <c r="A20" s="24"/>
      <c r="B20" t="s">
        <v>82</v>
      </c>
      <c r="C20" s="10">
        <v>0</v>
      </c>
      <c r="D20" s="11">
        <v>0</v>
      </c>
      <c r="E20" s="11">
        <v>0</v>
      </c>
      <c r="F20" s="35">
        <v>0</v>
      </c>
      <c r="G20" s="35">
        <v>0</v>
      </c>
      <c r="H20" s="35">
        <v>4290</v>
      </c>
      <c r="I20" s="35">
        <v>25539.069</v>
      </c>
      <c r="J20" s="12">
        <v>4219.969000000001</v>
      </c>
      <c r="K20" s="2">
        <v>3158.1460000000002</v>
      </c>
      <c r="L20" s="12">
        <v>804.10799999999995</v>
      </c>
      <c r="N20" s="77">
        <f t="shared" ref="N20:N21" si="21">C20/$C$15</f>
        <v>0</v>
      </c>
      <c r="O20" s="18">
        <f t="shared" ref="O20:O21" si="22">D20/$D$15</f>
        <v>0</v>
      </c>
      <c r="P20" s="18">
        <f t="shared" ref="P20:P21" si="23">E20/$E$15</f>
        <v>0</v>
      </c>
      <c r="Q20" s="18">
        <f t="shared" ref="Q20:Q21" si="24">F20/$E$15</f>
        <v>0</v>
      </c>
      <c r="R20" s="18">
        <f t="shared" si="17"/>
        <v>0</v>
      </c>
      <c r="S20" s="18">
        <f t="shared" ref="S20:S21" si="25">H20/$E$15</f>
        <v>4.9841873461451658E-5</v>
      </c>
      <c r="T20" s="18">
        <f t="shared" si="18"/>
        <v>2.6231315567751544E-4</v>
      </c>
      <c r="U20" s="18">
        <f t="shared" ref="U20:U21" si="26">J20/$E$15</f>
        <v>4.9028242636188518E-5</v>
      </c>
      <c r="V20" s="96">
        <f t="shared" ref="V20:V21" si="27">K20/$K$15</f>
        <v>7.2951445619143907E-5</v>
      </c>
      <c r="W20" s="78">
        <f t="shared" ref="W20:W21" si="28">L20/$L$15</f>
        <v>1.8841823291831761E-5</v>
      </c>
      <c r="Y20" s="145">
        <f t="shared" ref="Y20:Y22" si="29">(L20-K20)/K20</f>
        <v>-0.74538605878258968</v>
      </c>
      <c r="Z20" s="104">
        <f t="shared" ref="Z20:Z21" si="30">(W20-V20)*100</f>
        <v>-5.4109622327312146E-3</v>
      </c>
      <c r="AC20" s="2"/>
    </row>
    <row r="21" spans="1:30" ht="20.100000000000001" customHeight="1" x14ac:dyDescent="0.25">
      <c r="A21" s="24"/>
      <c r="B21" t="s">
        <v>83</v>
      </c>
      <c r="C21" s="10">
        <v>0</v>
      </c>
      <c r="D21" s="11">
        <v>0</v>
      </c>
      <c r="E21" s="11">
        <v>0</v>
      </c>
      <c r="F21" s="35">
        <v>0</v>
      </c>
      <c r="G21" s="35">
        <v>0</v>
      </c>
      <c r="H21" s="35">
        <v>11794</v>
      </c>
      <c r="I21" s="35">
        <v>32228.494000000006</v>
      </c>
      <c r="J21" s="12">
        <v>15925.254000000001</v>
      </c>
      <c r="K21" s="2">
        <v>12202.705999999998</v>
      </c>
      <c r="L21" s="12">
        <v>430.55099999999999</v>
      </c>
      <c r="N21" s="77">
        <f t="shared" si="21"/>
        <v>0</v>
      </c>
      <c r="O21" s="18">
        <f t="shared" si="22"/>
        <v>0</v>
      </c>
      <c r="P21" s="18">
        <f t="shared" si="23"/>
        <v>0</v>
      </c>
      <c r="Q21" s="18">
        <f t="shared" si="24"/>
        <v>0</v>
      </c>
      <c r="R21" s="18">
        <f t="shared" si="17"/>
        <v>0</v>
      </c>
      <c r="S21" s="18">
        <f t="shared" si="25"/>
        <v>1.3702448848586501E-4</v>
      </c>
      <c r="T21" s="18">
        <f t="shared" si="18"/>
        <v>3.3102060078516853E-4</v>
      </c>
      <c r="U21" s="18">
        <f t="shared" si="26"/>
        <v>1.850220267388058E-4</v>
      </c>
      <c r="V21" s="96">
        <f t="shared" si="27"/>
        <v>2.818758357483792E-4</v>
      </c>
      <c r="W21" s="78">
        <f t="shared" si="28"/>
        <v>1.0088652096635596E-5</v>
      </c>
      <c r="Y21" s="145">
        <f t="shared" si="29"/>
        <v>-0.96471676036446341</v>
      </c>
      <c r="Z21" s="104">
        <f t="shared" si="30"/>
        <v>-2.7178718365174361E-2</v>
      </c>
      <c r="AC21" s="2"/>
    </row>
    <row r="22" spans="1:30" ht="20.100000000000001" customHeight="1" thickBot="1" x14ac:dyDescent="0.3">
      <c r="A22" s="24"/>
      <c r="B22" t="s">
        <v>69</v>
      </c>
      <c r="C22" s="10">
        <v>0</v>
      </c>
      <c r="D22" s="11">
        <v>24</v>
      </c>
      <c r="E22" s="11">
        <v>29</v>
      </c>
      <c r="F22" s="35">
        <v>22</v>
      </c>
      <c r="G22" s="35">
        <v>0</v>
      </c>
      <c r="H22" s="35">
        <v>0</v>
      </c>
      <c r="I22" s="35">
        <v>0</v>
      </c>
      <c r="J22" s="43">
        <v>0</v>
      </c>
      <c r="K22" s="2">
        <v>0</v>
      </c>
      <c r="L22" s="12">
        <v>0</v>
      </c>
      <c r="N22" s="77">
        <f>C22/$C$15</f>
        <v>0</v>
      </c>
      <c r="O22" s="18">
        <f>D22/$D$15</f>
        <v>2.8349223309241691E-7</v>
      </c>
      <c r="P22" s="18">
        <f>E22/$E$15</f>
        <v>3.3692641733848438E-7</v>
      </c>
      <c r="Q22" s="18">
        <f>F22/$E$15</f>
        <v>2.5559935108436746E-7</v>
      </c>
      <c r="R22" s="18">
        <f t="shared" si="17"/>
        <v>0</v>
      </c>
      <c r="S22" s="18">
        <f>H22/$E$15</f>
        <v>0</v>
      </c>
      <c r="T22" s="18">
        <f t="shared" si="18"/>
        <v>0</v>
      </c>
      <c r="U22" s="18">
        <f>J22/$E$15</f>
        <v>0</v>
      </c>
      <c r="V22" s="96">
        <f t="shared" si="19"/>
        <v>0</v>
      </c>
      <c r="W22" s="78">
        <f t="shared" si="20"/>
        <v>0</v>
      </c>
      <c r="Y22" s="109"/>
      <c r="Z22" s="106">
        <f t="shared" si="7"/>
        <v>0</v>
      </c>
      <c r="AC22" s="2"/>
    </row>
    <row r="23" spans="1:30" ht="20.100000000000001" customHeight="1" thickBot="1" x14ac:dyDescent="0.3">
      <c r="A23" s="74" t="s">
        <v>20</v>
      </c>
      <c r="B23" s="100"/>
      <c r="C23" s="142">
        <f t="shared" ref="C23:E24" si="31">C7+C15</f>
        <v>109737188</v>
      </c>
      <c r="D23" s="84">
        <f t="shared" si="31"/>
        <v>112363732</v>
      </c>
      <c r="E23" s="84">
        <f t="shared" si="31"/>
        <v>115103876</v>
      </c>
      <c r="F23" s="335">
        <v>124599626</v>
      </c>
      <c r="G23" s="336">
        <f t="shared" ref="G23:L23" si="32">G7+G15</f>
        <v>112024993</v>
      </c>
      <c r="H23" s="336">
        <f t="shared" si="32"/>
        <v>117693300</v>
      </c>
      <c r="I23" s="336">
        <f t="shared" si="32"/>
        <v>124530754.56300016</v>
      </c>
      <c r="J23" s="336">
        <f t="shared" si="32"/>
        <v>123655314.26599976</v>
      </c>
      <c r="K23" s="190">
        <f t="shared" si="32"/>
        <v>55716208.654000007</v>
      </c>
      <c r="L23" s="144">
        <f t="shared" si="32"/>
        <v>60208544.547999993</v>
      </c>
      <c r="N23" s="146">
        <f t="shared" ref="N23:W23" si="33">N7+N15</f>
        <v>1</v>
      </c>
      <c r="O23" s="149">
        <f t="shared" si="33"/>
        <v>1</v>
      </c>
      <c r="P23" s="149">
        <f t="shared" si="33"/>
        <v>1</v>
      </c>
      <c r="Q23" s="149">
        <f t="shared" si="33"/>
        <v>1.000011227963076</v>
      </c>
      <c r="R23" s="149">
        <f t="shared" si="33"/>
        <v>1</v>
      </c>
      <c r="S23" s="149">
        <f t="shared" ref="S23:T23" si="34">S7+S15</f>
        <v>1</v>
      </c>
      <c r="T23" s="149">
        <f t="shared" si="34"/>
        <v>1</v>
      </c>
      <c r="U23" s="150">
        <f t="shared" si="33"/>
        <v>1</v>
      </c>
      <c r="V23" s="242">
        <f t="shared" si="33"/>
        <v>1</v>
      </c>
      <c r="W23" s="177">
        <f t="shared" si="33"/>
        <v>1</v>
      </c>
      <c r="Y23" s="238">
        <f t="shared" si="6"/>
        <v>8.0628887042504649E-2</v>
      </c>
      <c r="Z23" s="155">
        <f t="shared" si="7"/>
        <v>0</v>
      </c>
      <c r="AC23" s="1"/>
    </row>
    <row r="24" spans="1:30" ht="20.100000000000001" customHeight="1" x14ac:dyDescent="0.25">
      <c r="A24" s="24"/>
      <c r="B24" t="s">
        <v>64</v>
      </c>
      <c r="C24" s="10">
        <f t="shared" si="31"/>
        <v>16193613</v>
      </c>
      <c r="D24" s="11">
        <f t="shared" si="31"/>
        <v>14362299</v>
      </c>
      <c r="E24" s="11">
        <f t="shared" si="31"/>
        <v>14015398</v>
      </c>
      <c r="F24" s="11">
        <f>F8+F16</f>
        <v>17993934</v>
      </c>
      <c r="G24" s="11">
        <f>G8+G16</f>
        <v>15397283</v>
      </c>
      <c r="H24" s="11">
        <f t="shared" ref="H24:L30" si="35">H8+H16</f>
        <v>14869894</v>
      </c>
      <c r="I24" s="11">
        <f t="shared" ref="I24:J24" si="36">I8+I16</f>
        <v>15057121.056999996</v>
      </c>
      <c r="J24" s="11">
        <f t="shared" si="36"/>
        <v>14370859.592000004</v>
      </c>
      <c r="K24" s="10">
        <f t="shared" ref="K24:L24" si="37">K8+K16</f>
        <v>6989384.9060000051</v>
      </c>
      <c r="L24" s="161">
        <f t="shared" si="37"/>
        <v>7200316.8750000019</v>
      </c>
      <c r="M24" s="2"/>
      <c r="N24" s="77">
        <f>C24/$C$23</f>
        <v>0.14756723126530269</v>
      </c>
      <c r="O24" s="18">
        <f>D24/$D$23</f>
        <v>0.12781970431526785</v>
      </c>
      <c r="P24" s="18">
        <f>E24/$E$23</f>
        <v>0.12176304123763826</v>
      </c>
      <c r="Q24" s="18">
        <f>F24/$F$23</f>
        <v>0.14441402897950914</v>
      </c>
      <c r="R24" s="18">
        <f>G24/$G$23</f>
        <v>0.13744506995862968</v>
      </c>
      <c r="S24" s="18">
        <f>H24/$H$23</f>
        <v>0.126344439318126</v>
      </c>
      <c r="T24" s="37">
        <f>I24/$I$23</f>
        <v>0.12091086342356171</v>
      </c>
      <c r="U24" s="19">
        <f>J24/$J$23</f>
        <v>0.11621708033579768</v>
      </c>
      <c r="V24" s="96">
        <f>K24/$K$23</f>
        <v>0.12544616862580113</v>
      </c>
      <c r="W24" s="78">
        <f>L24/$L$23</f>
        <v>0.11958961853428796</v>
      </c>
      <c r="Y24" s="107">
        <f t="shared" si="6"/>
        <v>3.0178902984570675E-2</v>
      </c>
      <c r="Z24" s="108">
        <f t="shared" si="7"/>
        <v>-0.58565500915131741</v>
      </c>
    </row>
    <row r="25" spans="1:30" ht="20.100000000000001" customHeight="1" x14ac:dyDescent="0.25">
      <c r="A25" s="24"/>
      <c r="B25" t="s">
        <v>65</v>
      </c>
      <c r="C25" s="10">
        <f t="shared" ref="C25:F25" si="38">C9+C17</f>
        <v>0</v>
      </c>
      <c r="D25" s="11">
        <f t="shared" si="38"/>
        <v>25846</v>
      </c>
      <c r="E25" s="11">
        <f t="shared" si="38"/>
        <v>79785</v>
      </c>
      <c r="F25" s="11">
        <f t="shared" si="38"/>
        <v>116767</v>
      </c>
      <c r="G25" s="11">
        <f t="shared" ref="G25" si="39">G9+G17</f>
        <v>49134</v>
      </c>
      <c r="H25" s="11">
        <f t="shared" si="35"/>
        <v>274626</v>
      </c>
      <c r="I25" s="11">
        <f t="shared" ref="I25:J25" si="40">I9+I17</f>
        <v>308655.84000000008</v>
      </c>
      <c r="J25" s="11">
        <f t="shared" si="40"/>
        <v>291727.636</v>
      </c>
      <c r="K25" s="10">
        <f t="shared" si="35"/>
        <v>140000.04399999999</v>
      </c>
      <c r="L25" s="161">
        <f t="shared" si="35"/>
        <v>163889.41999999998</v>
      </c>
      <c r="M25" s="2"/>
      <c r="N25" s="77">
        <f>C25/$C$23</f>
        <v>0</v>
      </c>
      <c r="O25" s="18">
        <f t="shared" ref="O25:O30" si="41">D25/$D$23</f>
        <v>2.3002083982045024E-4</v>
      </c>
      <c r="P25" s="18">
        <f t="shared" ref="P25:P30" si="42">E25/$E$23</f>
        <v>6.9315650152389306E-4</v>
      </c>
      <c r="Q25" s="18">
        <f t="shared" ref="Q25:Q30" si="43">F25/$F$23</f>
        <v>9.3713764437784112E-4</v>
      </c>
      <c r="R25" s="18">
        <f t="shared" ref="R25:R30" si="44">G25/$G$23</f>
        <v>4.3859855452077555E-4</v>
      </c>
      <c r="S25" s="18">
        <f t="shared" ref="S25:S30" si="45">H25/$H$23</f>
        <v>2.3334038556145505E-3</v>
      </c>
      <c r="T25" s="37">
        <f t="shared" ref="T25:T30" si="46">I25/$I$23</f>
        <v>2.4785511103913769E-3</v>
      </c>
      <c r="U25" s="19">
        <f t="shared" ref="U25:U30" si="47">J25/$J$23</f>
        <v>2.3592001502859257E-3</v>
      </c>
      <c r="V25" s="96">
        <f t="shared" ref="V25:V30" si="48">K25/$K$23</f>
        <v>2.5127345772826383E-3</v>
      </c>
      <c r="W25" s="78">
        <f t="shared" ref="W25:W30" si="49">L25/$L$23</f>
        <v>2.7220292606366294E-3</v>
      </c>
      <c r="Y25" s="145">
        <f t="shared" si="6"/>
        <v>0.17063834637080535</v>
      </c>
      <c r="Z25" s="104">
        <f t="shared" si="7"/>
        <v>2.0929468335399107E-2</v>
      </c>
    </row>
    <row r="26" spans="1:30" ht="20.100000000000001" customHeight="1" x14ac:dyDescent="0.25">
      <c r="A26" s="24"/>
      <c r="B26" t="s">
        <v>66</v>
      </c>
      <c r="C26" s="10">
        <f t="shared" ref="C26:F26" si="50">C10+C18</f>
        <v>92810054</v>
      </c>
      <c r="D26" s="11">
        <f t="shared" si="50"/>
        <v>97051383</v>
      </c>
      <c r="E26" s="11">
        <f t="shared" si="50"/>
        <v>100026842</v>
      </c>
      <c r="F26" s="11">
        <f t="shared" si="50"/>
        <v>105278147</v>
      </c>
      <c r="G26" s="11">
        <f t="shared" ref="G26" si="51">G10+G18</f>
        <v>95515826</v>
      </c>
      <c r="H26" s="11">
        <f t="shared" si="35"/>
        <v>101625621</v>
      </c>
      <c r="I26" s="11">
        <f t="shared" ref="I26:J26" si="52">I10+I18</f>
        <v>108114901.93200015</v>
      </c>
      <c r="J26" s="11">
        <f t="shared" si="52"/>
        <v>108065329.65199977</v>
      </c>
      <c r="K26" s="10">
        <f t="shared" si="35"/>
        <v>48138431.232000008</v>
      </c>
      <c r="L26" s="161">
        <f t="shared" si="35"/>
        <v>52413605.341999993</v>
      </c>
      <c r="M26" s="2"/>
      <c r="N26" s="77">
        <f>C26/$C$23</f>
        <v>0.8457484257752258</v>
      </c>
      <c r="O26" s="18">
        <f t="shared" si="41"/>
        <v>0.86372516534071686</v>
      </c>
      <c r="P26" s="18">
        <f t="shared" si="42"/>
        <v>0.86901367248484318</v>
      </c>
      <c r="Q26" s="18">
        <f t="shared" si="43"/>
        <v>0.84493148478631874</v>
      </c>
      <c r="R26" s="18">
        <f t="shared" si="44"/>
        <v>0.85262960918015862</v>
      </c>
      <c r="S26" s="18">
        <f t="shared" si="45"/>
        <v>0.86347838831947099</v>
      </c>
      <c r="T26" s="37">
        <f t="shared" si="46"/>
        <v>0.86817832519680727</v>
      </c>
      <c r="U26" s="19">
        <f t="shared" si="47"/>
        <v>0.87392386080177864</v>
      </c>
      <c r="V26" s="96">
        <f t="shared" si="48"/>
        <v>0.86399330455059653</v>
      </c>
      <c r="W26" s="78">
        <f t="shared" si="49"/>
        <v>0.87053433587344653</v>
      </c>
      <c r="Y26" s="145">
        <f t="shared" si="6"/>
        <v>8.8810000670692058E-2</v>
      </c>
      <c r="Z26" s="104">
        <f t="shared" si="7"/>
        <v>0.65410313228499994</v>
      </c>
    </row>
    <row r="27" spans="1:30" ht="20.100000000000001" customHeight="1" x14ac:dyDescent="0.25">
      <c r="A27" s="24"/>
      <c r="B27" t="s">
        <v>67</v>
      </c>
      <c r="C27" s="10">
        <f t="shared" ref="C27:F27" si="53">C11+C19</f>
        <v>733521</v>
      </c>
      <c r="D27" s="11">
        <f t="shared" si="53"/>
        <v>924180</v>
      </c>
      <c r="E27" s="11">
        <f t="shared" si="53"/>
        <v>981822</v>
      </c>
      <c r="F27" s="11">
        <f t="shared" si="53"/>
        <v>1212155</v>
      </c>
      <c r="G27" s="11">
        <f t="shared" ref="G27" si="54">G11+G19</f>
        <v>1062750</v>
      </c>
      <c r="H27" s="11">
        <f t="shared" si="35"/>
        <v>907075</v>
      </c>
      <c r="I27" s="11">
        <f t="shared" ref="I27:J27" si="55">I11+I19</f>
        <v>992308.17100000009</v>
      </c>
      <c r="J27" s="11">
        <f t="shared" si="55"/>
        <v>907252.16299999994</v>
      </c>
      <c r="K27" s="10">
        <f t="shared" si="35"/>
        <v>433031.62000000005</v>
      </c>
      <c r="L27" s="161">
        <f t="shared" si="35"/>
        <v>429498.25200000004</v>
      </c>
      <c r="M27" s="2"/>
      <c r="N27" s="77">
        <f>C27/$C$23</f>
        <v>6.6843429594714964E-3</v>
      </c>
      <c r="O27" s="18">
        <f t="shared" si="41"/>
        <v>8.2248959121436083E-3</v>
      </c>
      <c r="P27" s="18">
        <f t="shared" si="42"/>
        <v>8.5298778296570999E-3</v>
      </c>
      <c r="Q27" s="18">
        <f t="shared" si="43"/>
        <v>9.7283999873322251E-3</v>
      </c>
      <c r="R27" s="18">
        <f t="shared" si="44"/>
        <v>9.4867223066909725E-3</v>
      </c>
      <c r="S27" s="18">
        <f t="shared" si="45"/>
        <v>7.7071082211136914E-3</v>
      </c>
      <c r="T27" s="37">
        <f t="shared" si="46"/>
        <v>7.9683783695214897E-3</v>
      </c>
      <c r="U27" s="19">
        <f t="shared" si="47"/>
        <v>7.3369443795062014E-3</v>
      </c>
      <c r="V27" s="96">
        <f t="shared" si="48"/>
        <v>7.7720941618469519E-3</v>
      </c>
      <c r="W27" s="78">
        <f t="shared" si="49"/>
        <v>7.133509956507778E-3</v>
      </c>
      <c r="Y27" s="145">
        <f t="shared" si="6"/>
        <v>-8.1596073746300936E-3</v>
      </c>
      <c r="Z27" s="104">
        <f t="shared" si="7"/>
        <v>-6.3858420533917382E-2</v>
      </c>
    </row>
    <row r="28" spans="1:30" ht="20.100000000000001" customHeight="1" x14ac:dyDescent="0.25">
      <c r="A28" s="24"/>
      <c r="B28" t="s">
        <v>82</v>
      </c>
      <c r="C28" s="10">
        <f t="shared" ref="C28:F28" si="56">C12+C20</f>
        <v>0</v>
      </c>
      <c r="D28" s="11">
        <f t="shared" si="56"/>
        <v>0</v>
      </c>
      <c r="E28" s="11">
        <f t="shared" si="56"/>
        <v>0</v>
      </c>
      <c r="F28" s="11">
        <f t="shared" si="56"/>
        <v>0</v>
      </c>
      <c r="G28" s="11">
        <f t="shared" ref="G28" si="57">G12+G20</f>
        <v>0</v>
      </c>
      <c r="H28" s="11">
        <f t="shared" si="35"/>
        <v>4290</v>
      </c>
      <c r="I28" s="11">
        <f t="shared" ref="I28:J28" si="58">I12+I20</f>
        <v>25539.069</v>
      </c>
      <c r="J28" s="11">
        <f t="shared" si="58"/>
        <v>4219.969000000001</v>
      </c>
      <c r="K28" s="10">
        <f t="shared" si="35"/>
        <v>3158.1460000000002</v>
      </c>
      <c r="L28" s="161">
        <f t="shared" si="35"/>
        <v>804.10799999999995</v>
      </c>
      <c r="M28" s="2"/>
      <c r="N28" s="77">
        <f t="shared" ref="N28:N30" si="59">C28/$C$23</f>
        <v>0</v>
      </c>
      <c r="O28" s="18">
        <f t="shared" si="41"/>
        <v>0</v>
      </c>
      <c r="P28" s="18">
        <f t="shared" si="42"/>
        <v>0</v>
      </c>
      <c r="Q28" s="18">
        <f t="shared" si="43"/>
        <v>0</v>
      </c>
      <c r="R28" s="18">
        <f t="shared" si="44"/>
        <v>0</v>
      </c>
      <c r="S28" s="18">
        <f t="shared" si="45"/>
        <v>3.6450673062952606E-5</v>
      </c>
      <c r="T28" s="37">
        <f t="shared" si="46"/>
        <v>2.0508242393311584E-4</v>
      </c>
      <c r="U28" s="19">
        <f t="shared" si="47"/>
        <v>3.4126871336255405E-5</v>
      </c>
      <c r="V28" s="96">
        <f t="shared" ref="V28:V29" si="60">K28/$K$23</f>
        <v>5.6682715430481266E-5</v>
      </c>
      <c r="W28" s="78">
        <f t="shared" ref="W28:W29" si="61">L28/$L$23</f>
        <v>1.3355380138095545E-5</v>
      </c>
      <c r="Y28" s="145">
        <f t="shared" ref="Y28:Y29" si="62">(L28-K28)/K28</f>
        <v>-0.74538605878258968</v>
      </c>
      <c r="Z28" s="104">
        <f t="shared" ref="Z28:Z29" si="63">(W28-V28)*100</f>
        <v>-4.3327335292385723E-3</v>
      </c>
    </row>
    <row r="29" spans="1:30" ht="20.100000000000001" customHeight="1" x14ac:dyDescent="0.25">
      <c r="A29" s="24"/>
      <c r="B29" t="s">
        <v>83</v>
      </c>
      <c r="C29" s="10">
        <f t="shared" ref="C29:F29" si="64">C13+C21</f>
        <v>0</v>
      </c>
      <c r="D29" s="11">
        <f t="shared" si="64"/>
        <v>0</v>
      </c>
      <c r="E29" s="11">
        <f t="shared" si="64"/>
        <v>0</v>
      </c>
      <c r="F29" s="11">
        <f t="shared" si="64"/>
        <v>0</v>
      </c>
      <c r="G29" s="11">
        <f t="shared" ref="G29" si="65">G13+G21</f>
        <v>0</v>
      </c>
      <c r="H29" s="11">
        <f t="shared" si="35"/>
        <v>11794</v>
      </c>
      <c r="I29" s="11">
        <f t="shared" ref="I29:J29" si="66">I13+I21</f>
        <v>32228.494000000006</v>
      </c>
      <c r="J29" s="11">
        <f t="shared" si="66"/>
        <v>15925.254000000001</v>
      </c>
      <c r="K29" s="10">
        <f t="shared" si="35"/>
        <v>12202.705999999998</v>
      </c>
      <c r="L29" s="161">
        <f t="shared" si="35"/>
        <v>430.55099999999999</v>
      </c>
      <c r="M29" s="2"/>
      <c r="N29" s="77">
        <f t="shared" si="59"/>
        <v>0</v>
      </c>
      <c r="O29" s="18">
        <f t="shared" si="41"/>
        <v>0</v>
      </c>
      <c r="P29" s="18">
        <f t="shared" si="42"/>
        <v>0</v>
      </c>
      <c r="Q29" s="18">
        <f t="shared" si="43"/>
        <v>0</v>
      </c>
      <c r="R29" s="18">
        <f t="shared" si="44"/>
        <v>0</v>
      </c>
      <c r="S29" s="18">
        <f t="shared" si="45"/>
        <v>1.0020961261176294E-4</v>
      </c>
      <c r="T29" s="37">
        <f t="shared" si="46"/>
        <v>2.5879947578488012E-4</v>
      </c>
      <c r="U29" s="19">
        <f t="shared" si="47"/>
        <v>1.28787461295376E-4</v>
      </c>
      <c r="V29" s="96">
        <f t="shared" si="60"/>
        <v>2.1901536904241482E-4</v>
      </c>
      <c r="W29" s="78">
        <f t="shared" si="61"/>
        <v>7.1509949830584638E-6</v>
      </c>
      <c r="Y29" s="145">
        <f t="shared" si="62"/>
        <v>-0.96471676036446341</v>
      </c>
      <c r="Z29" s="104">
        <f t="shared" si="63"/>
        <v>-2.1186437405935635E-2</v>
      </c>
    </row>
    <row r="30" spans="1:30" ht="20.100000000000001" customHeight="1" thickBot="1" x14ac:dyDescent="0.3">
      <c r="A30" s="31"/>
      <c r="B30" s="25" t="s">
        <v>69</v>
      </c>
      <c r="C30" s="32">
        <f t="shared" ref="C30:F30" si="67">C14+C22</f>
        <v>0</v>
      </c>
      <c r="D30" s="33">
        <f t="shared" si="67"/>
        <v>24</v>
      </c>
      <c r="E30" s="33">
        <f t="shared" si="67"/>
        <v>29</v>
      </c>
      <c r="F30" s="33">
        <f t="shared" si="67"/>
        <v>22</v>
      </c>
      <c r="G30" s="33">
        <f t="shared" ref="G30" si="68">G14+G22</f>
        <v>0</v>
      </c>
      <c r="H30" s="33">
        <f t="shared" si="35"/>
        <v>0</v>
      </c>
      <c r="I30" s="33">
        <f t="shared" ref="I30:J30" si="69">I14+I22</f>
        <v>0</v>
      </c>
      <c r="J30" s="33">
        <f t="shared" si="69"/>
        <v>0</v>
      </c>
      <c r="K30" s="32">
        <f t="shared" si="35"/>
        <v>0</v>
      </c>
      <c r="L30" s="162">
        <f t="shared" si="35"/>
        <v>0</v>
      </c>
      <c r="M30" s="2"/>
      <c r="N30" s="147">
        <f t="shared" si="59"/>
        <v>0</v>
      </c>
      <c r="O30" s="80">
        <f t="shared" si="41"/>
        <v>2.1359205121453245E-7</v>
      </c>
      <c r="P30" s="80">
        <f t="shared" si="42"/>
        <v>2.5194633758467003E-7</v>
      </c>
      <c r="Q30" s="80">
        <f t="shared" si="43"/>
        <v>1.7656553800570798E-7</v>
      </c>
      <c r="R30" s="80">
        <f t="shared" si="44"/>
        <v>0</v>
      </c>
      <c r="S30" s="80">
        <f t="shared" si="45"/>
        <v>0</v>
      </c>
      <c r="T30" s="80">
        <f t="shared" si="46"/>
        <v>0</v>
      </c>
      <c r="U30" s="94">
        <f t="shared" si="47"/>
        <v>0</v>
      </c>
      <c r="V30" s="235">
        <f t="shared" si="48"/>
        <v>0</v>
      </c>
      <c r="W30" s="236">
        <f t="shared" si="49"/>
        <v>0</v>
      </c>
      <c r="Y30" s="109"/>
      <c r="Z30" s="106">
        <f t="shared" si="7"/>
        <v>0</v>
      </c>
    </row>
    <row r="31" spans="1:30" ht="20.100000000000001" customHeight="1" x14ac:dyDescent="0.25"/>
    <row r="32" spans="1:30" ht="19.5" customHeight="1" x14ac:dyDescent="0.25"/>
    <row r="33" spans="1:26" x14ac:dyDescent="0.25">
      <c r="A33" s="1" t="s">
        <v>22</v>
      </c>
      <c r="N33" s="1" t="s">
        <v>24</v>
      </c>
      <c r="Y33" s="1" t="str">
        <f>Y3</f>
        <v>VARIAÇÃO (JAN-JUN)</v>
      </c>
    </row>
    <row r="34" spans="1:26" ht="15.75" thickBot="1" x14ac:dyDescent="0.3"/>
    <row r="35" spans="1:26" ht="24" customHeight="1" x14ac:dyDescent="0.25">
      <c r="A35" s="479" t="s">
        <v>78</v>
      </c>
      <c r="B35" s="464"/>
      <c r="C35" s="481">
        <v>2016</v>
      </c>
      <c r="D35" s="460">
        <v>2017</v>
      </c>
      <c r="E35" s="460">
        <v>2018</v>
      </c>
      <c r="F35" s="475">
        <v>2019</v>
      </c>
      <c r="G35" s="475">
        <v>2020</v>
      </c>
      <c r="H35" s="460">
        <v>2021</v>
      </c>
      <c r="I35" s="460">
        <v>2022</v>
      </c>
      <c r="J35" s="471">
        <v>2023</v>
      </c>
      <c r="K35" s="466" t="str">
        <f>K5</f>
        <v>janeiro - junho</v>
      </c>
      <c r="L35" s="467"/>
      <c r="N35" s="498">
        <v>2016</v>
      </c>
      <c r="O35" s="460">
        <v>2017</v>
      </c>
      <c r="P35" s="460">
        <v>2018</v>
      </c>
      <c r="Q35" s="475">
        <v>2019</v>
      </c>
      <c r="R35" s="475">
        <v>2020</v>
      </c>
      <c r="S35" s="460">
        <v>2021</v>
      </c>
      <c r="T35" s="460">
        <v>2022</v>
      </c>
      <c r="U35" s="471">
        <v>2023</v>
      </c>
      <c r="V35" s="466" t="str">
        <f>K5</f>
        <v>janeiro - junho</v>
      </c>
      <c r="W35" s="467"/>
      <c r="Y35" s="502" t="s">
        <v>87</v>
      </c>
      <c r="Z35" s="503"/>
    </row>
    <row r="36" spans="1:26" ht="20.25" customHeight="1" thickBot="1" x14ac:dyDescent="0.3">
      <c r="A36" s="480"/>
      <c r="B36" s="465"/>
      <c r="C36" s="493"/>
      <c r="D36" s="468"/>
      <c r="E36" s="468"/>
      <c r="F36" s="489"/>
      <c r="G36" s="489"/>
      <c r="H36" s="468"/>
      <c r="I36" s="468"/>
      <c r="J36" s="497"/>
      <c r="K36" s="166">
        <v>2023</v>
      </c>
      <c r="L36" s="168">
        <v>2024</v>
      </c>
      <c r="N36" s="499"/>
      <c r="O36" s="468"/>
      <c r="P36" s="468"/>
      <c r="Q36" s="489"/>
      <c r="R36" s="489"/>
      <c r="S36" s="468"/>
      <c r="T36" s="468"/>
      <c r="U36" s="497"/>
      <c r="V36" s="166">
        <v>2023</v>
      </c>
      <c r="W36" s="168">
        <v>2024</v>
      </c>
      <c r="Y36" s="130" t="s">
        <v>1</v>
      </c>
      <c r="Z36" s="38" t="s">
        <v>37</v>
      </c>
    </row>
    <row r="37" spans="1:26" ht="19.5" customHeight="1" thickBot="1" x14ac:dyDescent="0.3">
      <c r="A37" s="5" t="s">
        <v>36</v>
      </c>
      <c r="B37" s="6"/>
      <c r="C37" s="13">
        <f>SUM(C38:C44)</f>
        <v>251533440</v>
      </c>
      <c r="D37" s="14">
        <f>SUM(D38:D44)</f>
        <v>288451381</v>
      </c>
      <c r="E37" s="14">
        <f t="shared" ref="E37:G37" si="70">SUM(E38:E44)</f>
        <v>313935902</v>
      </c>
      <c r="F37" s="14">
        <f t="shared" si="70"/>
        <v>351270523</v>
      </c>
      <c r="G37" s="14">
        <f t="shared" si="70"/>
        <v>187039707</v>
      </c>
      <c r="H37" s="14">
        <v>187635137</v>
      </c>
      <c r="I37" s="14">
        <v>308244636.4819997</v>
      </c>
      <c r="J37" s="14">
        <v>340760733.32199967</v>
      </c>
      <c r="K37" s="14">
        <v>146921987.69300002</v>
      </c>
      <c r="L37" s="14">
        <v>233434905.16900018</v>
      </c>
      <c r="M37" s="1"/>
      <c r="N37" s="134">
        <f t="shared" ref="N37:S37" si="71">C37/C53</f>
        <v>0.4818555329437525</v>
      </c>
      <c r="O37" s="21">
        <f t="shared" si="71"/>
        <v>0.49928544278146808</v>
      </c>
      <c r="P37" s="21">
        <f t="shared" si="71"/>
        <v>0.50362223801591022</v>
      </c>
      <c r="Q37" s="21">
        <f t="shared" si="71"/>
        <v>0.51390179005711611</v>
      </c>
      <c r="R37" s="21">
        <f t="shared" si="71"/>
        <v>0.3474977010661281</v>
      </c>
      <c r="S37" s="21">
        <f t="shared" si="71"/>
        <v>0.32355607042148976</v>
      </c>
      <c r="T37" s="259">
        <f>I37/I53</f>
        <v>0.43371578458458587</v>
      </c>
      <c r="U37" s="22">
        <f>J37/J53</f>
        <v>0.45283888259966298</v>
      </c>
      <c r="V37" s="20">
        <f>K37/K53</f>
        <v>0.45010602669067112</v>
      </c>
      <c r="W37" s="234">
        <f>L37/L53</f>
        <v>0.55971010402806165</v>
      </c>
      <c r="X37" s="1"/>
      <c r="Y37" s="64">
        <f>(L37-K37)/K37</f>
        <v>0.58883574088837354</v>
      </c>
      <c r="Z37" s="101">
        <f>(W37-V37)*100</f>
        <v>10.960407733739054</v>
      </c>
    </row>
    <row r="38" spans="1:26" ht="19.5" customHeight="1" x14ac:dyDescent="0.25">
      <c r="A38" s="24"/>
      <c r="B38" s="143" t="s">
        <v>64</v>
      </c>
      <c r="C38" s="10">
        <v>17551103</v>
      </c>
      <c r="D38" s="11">
        <v>15849278</v>
      </c>
      <c r="E38" s="11">
        <v>14538908</v>
      </c>
      <c r="F38" s="35">
        <v>21296207</v>
      </c>
      <c r="G38" s="35">
        <v>11748828</v>
      </c>
      <c r="H38" s="35">
        <v>11631529</v>
      </c>
      <c r="I38" s="35">
        <v>17548844.864000004</v>
      </c>
      <c r="J38" s="12">
        <v>18338689.416999999</v>
      </c>
      <c r="K38" s="35">
        <v>8540740.9239999987</v>
      </c>
      <c r="L38" s="12">
        <v>10172079.511999998</v>
      </c>
      <c r="N38" s="77">
        <f>C38/$C$37</f>
        <v>6.977642018492651E-2</v>
      </c>
      <c r="O38" s="18">
        <f>D38/$D$37</f>
        <v>5.4946098524659169E-2</v>
      </c>
      <c r="P38" s="18">
        <f>E38/$E$37</f>
        <v>4.6311708560176086E-2</v>
      </c>
      <c r="Q38" s="18">
        <f>F38/$F$37</f>
        <v>6.0626228520746103E-2</v>
      </c>
      <c r="R38" s="18">
        <f>G38/$G$37</f>
        <v>6.2814619357802998E-2</v>
      </c>
      <c r="S38" s="18">
        <f>H38/$H$37</f>
        <v>6.1990143136144059E-2</v>
      </c>
      <c r="T38" s="37">
        <f>I38/$I$37</f>
        <v>5.6931549772561214E-2</v>
      </c>
      <c r="U38" s="19">
        <f>J38/$J$37</f>
        <v>5.3816909120426658E-2</v>
      </c>
      <c r="V38" s="96">
        <f>K38/$K$37</f>
        <v>5.8131128349871324E-2</v>
      </c>
      <c r="W38" s="78">
        <f>L38/$L$37</f>
        <v>4.3575657653407505E-2</v>
      </c>
      <c r="Y38" s="145">
        <f t="shared" ref="Y38:Y54" si="72">(L38-K38)/K38</f>
        <v>0.19100668226755824</v>
      </c>
      <c r="Z38" s="104">
        <f t="shared" ref="Z38:Z54" si="73">(W38-V38)*100</f>
        <v>-1.4555470696463817</v>
      </c>
    </row>
    <row r="39" spans="1:26" ht="19.5" customHeight="1" x14ac:dyDescent="0.25">
      <c r="A39" s="24"/>
      <c r="B39" s="143" t="s">
        <v>65</v>
      </c>
      <c r="C39" s="10">
        <v>0</v>
      </c>
      <c r="D39" s="11">
        <v>185230</v>
      </c>
      <c r="E39" s="11">
        <v>571795</v>
      </c>
      <c r="F39" s="35">
        <v>836837</v>
      </c>
      <c r="G39" s="35">
        <v>352125</v>
      </c>
      <c r="H39" s="35">
        <v>2152870</v>
      </c>
      <c r="I39" s="35">
        <v>2926639.4620000003</v>
      </c>
      <c r="J39" s="12">
        <v>2822574.7960000001</v>
      </c>
      <c r="K39" s="35">
        <v>1354497.328</v>
      </c>
      <c r="L39" s="12">
        <v>1585618.2139999997</v>
      </c>
      <c r="N39" s="77">
        <f>C39/$C$37</f>
        <v>0</v>
      </c>
      <c r="O39" s="18">
        <f>D39/$D$37</f>
        <v>6.4215327851039131E-4</v>
      </c>
      <c r="P39" s="18">
        <f>E39/$E$37</f>
        <v>1.8213749888345042E-3</v>
      </c>
      <c r="Q39" s="18">
        <f t="shared" ref="Q39:Q41" si="74">F39/$F$37</f>
        <v>2.3823148975127642E-3</v>
      </c>
      <c r="R39" s="18">
        <f t="shared" ref="R39:R44" si="75">G39/$G$37</f>
        <v>1.8826216403343703E-3</v>
      </c>
      <c r="S39" s="18">
        <f t="shared" ref="S39:S41" si="76">H39/$H$37</f>
        <v>1.1473703883084541E-2</v>
      </c>
      <c r="T39" s="37">
        <f t="shared" ref="T39:T44" si="77">I39/$I$37</f>
        <v>9.4945349103289414E-3</v>
      </c>
      <c r="U39" s="19">
        <f t="shared" ref="U39:U41" si="78">J39/$J$37</f>
        <v>8.2831574180609185E-3</v>
      </c>
      <c r="V39" s="96">
        <f t="shared" ref="V39:V41" si="79">K39/$K$37</f>
        <v>9.2191601084943252E-3</v>
      </c>
      <c r="W39" s="78">
        <f t="shared" ref="W39:W41" si="80">L39/$L$37</f>
        <v>6.7925497810709052E-3</v>
      </c>
      <c r="Y39" s="145">
        <f t="shared" si="72"/>
        <v>0.1706322199551801</v>
      </c>
      <c r="Z39" s="104">
        <f t="shared" si="73"/>
        <v>-0.24266103274234199</v>
      </c>
    </row>
    <row r="40" spans="1:26" ht="19.5" customHeight="1" x14ac:dyDescent="0.25">
      <c r="A40" s="24"/>
      <c r="B40" s="143" t="s">
        <v>66</v>
      </c>
      <c r="C40" s="10">
        <v>232469288</v>
      </c>
      <c r="D40" s="11">
        <v>270523923</v>
      </c>
      <c r="E40" s="11">
        <v>296614887</v>
      </c>
      <c r="F40" s="35">
        <v>326779777</v>
      </c>
      <c r="G40" s="35">
        <v>172858811</v>
      </c>
      <c r="H40" s="35">
        <v>172379523</v>
      </c>
      <c r="I40" s="35">
        <v>285671691.83599973</v>
      </c>
      <c r="J40" s="12">
        <v>317730493.2919997</v>
      </c>
      <c r="K40" s="35">
        <v>136200966.45700002</v>
      </c>
      <c r="L40" s="12">
        <v>220716077.54200017</v>
      </c>
      <c r="N40" s="77">
        <f>C40/$C$37</f>
        <v>0.92420828021912316</v>
      </c>
      <c r="O40" s="18">
        <f>D40/$D$37</f>
        <v>0.93784929044940157</v>
      </c>
      <c r="P40" s="18">
        <f>E40/$E$37</f>
        <v>0.94482626902608924</v>
      </c>
      <c r="Q40" s="18">
        <f t="shared" si="74"/>
        <v>0.930279529888137</v>
      </c>
      <c r="R40" s="18">
        <f t="shared" si="75"/>
        <v>0.924182430418371</v>
      </c>
      <c r="S40" s="18">
        <f t="shared" si="76"/>
        <v>0.91869532410659316</v>
      </c>
      <c r="T40" s="37">
        <f t="shared" si="77"/>
        <v>0.92676938387760677</v>
      </c>
      <c r="U40" s="19">
        <f t="shared" si="78"/>
        <v>0.9324152175472703</v>
      </c>
      <c r="V40" s="96">
        <f t="shared" si="79"/>
        <v>0.9270291574165056</v>
      </c>
      <c r="W40" s="78">
        <f t="shared" si="80"/>
        <v>0.9455144567270608</v>
      </c>
      <c r="Y40" s="145">
        <f t="shared" si="72"/>
        <v>0.62051770470866963</v>
      </c>
      <c r="Z40" s="104">
        <f t="shared" si="73"/>
        <v>1.8485299310555203</v>
      </c>
    </row>
    <row r="41" spans="1:26" ht="19.5" customHeight="1" x14ac:dyDescent="0.25">
      <c r="A41" s="24"/>
      <c r="B41" t="s">
        <v>67</v>
      </c>
      <c r="C41" s="10">
        <v>1513049</v>
      </c>
      <c r="D41" s="11">
        <v>1892950</v>
      </c>
      <c r="E41" s="11">
        <v>2210312</v>
      </c>
      <c r="F41" s="35">
        <v>2357702</v>
      </c>
      <c r="G41" s="35">
        <v>2079943</v>
      </c>
      <c r="H41" s="35">
        <v>1471215</v>
      </c>
      <c r="I41" s="35">
        <v>2097460.3199999994</v>
      </c>
      <c r="J41" s="12">
        <v>1868975.817</v>
      </c>
      <c r="K41" s="35">
        <v>825782.98400000005</v>
      </c>
      <c r="L41" s="12">
        <v>961129.90100000007</v>
      </c>
      <c r="N41" s="77">
        <f>C41/$C$37</f>
        <v>6.0152995959503438E-3</v>
      </c>
      <c r="O41" s="18">
        <f>D41/$D$37</f>
        <v>6.562457747428847E-3</v>
      </c>
      <c r="P41" s="18">
        <f>E41/$E$37</f>
        <v>7.0406474249001313E-3</v>
      </c>
      <c r="Q41" s="18">
        <f t="shared" si="74"/>
        <v>6.7119266936041767E-3</v>
      </c>
      <c r="R41" s="18">
        <f t="shared" si="75"/>
        <v>1.1120328583491632E-2</v>
      </c>
      <c r="S41" s="18">
        <f t="shared" si="76"/>
        <v>7.8408288741782951E-3</v>
      </c>
      <c r="T41" s="37">
        <f t="shared" si="77"/>
        <v>6.8045314395031916E-3</v>
      </c>
      <c r="U41" s="19">
        <f t="shared" si="78"/>
        <v>5.4847159142421597E-3</v>
      </c>
      <c r="V41" s="96">
        <f t="shared" si="79"/>
        <v>5.620554125128705E-3</v>
      </c>
      <c r="W41" s="78">
        <f t="shared" si="80"/>
        <v>4.1173358384607034E-3</v>
      </c>
      <c r="Y41" s="145">
        <f t="shared" si="72"/>
        <v>0.1639013150215263</v>
      </c>
      <c r="Z41" s="104">
        <f t="shared" si="73"/>
        <v>-0.15032182866680016</v>
      </c>
    </row>
    <row r="42" spans="1:26" ht="19.5" customHeight="1" x14ac:dyDescent="0.25">
      <c r="A42" s="24"/>
      <c r="B42" t="s">
        <v>82</v>
      </c>
      <c r="C42" s="10">
        <v>0</v>
      </c>
      <c r="D42" s="11">
        <v>0</v>
      </c>
      <c r="E42" s="11">
        <v>0</v>
      </c>
      <c r="F42" s="35">
        <v>0</v>
      </c>
      <c r="G42" s="35">
        <v>0</v>
      </c>
      <c r="H42" s="35">
        <v>0</v>
      </c>
      <c r="I42" s="35">
        <v>0</v>
      </c>
      <c r="J42" s="12">
        <v>0</v>
      </c>
      <c r="K42" s="35">
        <v>0</v>
      </c>
      <c r="L42" s="12">
        <v>0</v>
      </c>
      <c r="N42" s="77">
        <f t="shared" ref="N42:N44" si="81">C42/$C$37</f>
        <v>0</v>
      </c>
      <c r="O42" s="18">
        <f t="shared" ref="O42:O44" si="82">D42/$D$37</f>
        <v>0</v>
      </c>
      <c r="P42" s="18">
        <f t="shared" ref="P42:P44" si="83">E42/$E$37</f>
        <v>0</v>
      </c>
      <c r="Q42" s="18">
        <f t="shared" ref="Q42:Q44" si="84">F42/$F$37</f>
        <v>0</v>
      </c>
      <c r="R42" s="18">
        <f t="shared" si="75"/>
        <v>0</v>
      </c>
      <c r="S42" s="18">
        <f t="shared" ref="S42:S44" si="85">H42/$H$37</f>
        <v>0</v>
      </c>
      <c r="T42" s="37">
        <f t="shared" si="77"/>
        <v>0</v>
      </c>
      <c r="U42" s="19">
        <f t="shared" ref="U42:U44" si="86">J42/$J$37</f>
        <v>0</v>
      </c>
      <c r="V42" s="96">
        <f t="shared" ref="V42:V44" si="87">K42/$K$37</f>
        <v>0</v>
      </c>
      <c r="W42" s="78">
        <f t="shared" ref="W42:W44" si="88">L42/$L$37</f>
        <v>0</v>
      </c>
      <c r="Y42" s="145"/>
      <c r="Z42" s="104">
        <f t="shared" ref="Z42:Z44" si="89">(W42-V42)*100</f>
        <v>0</v>
      </c>
    </row>
    <row r="43" spans="1:26" ht="19.5" customHeight="1" x14ac:dyDescent="0.25">
      <c r="A43" s="24"/>
      <c r="B43" t="s">
        <v>83</v>
      </c>
      <c r="C43" s="10">
        <v>0</v>
      </c>
      <c r="D43" s="11">
        <v>0</v>
      </c>
      <c r="E43" s="11">
        <v>0</v>
      </c>
      <c r="F43" s="35">
        <v>0</v>
      </c>
      <c r="G43" s="35">
        <v>0</v>
      </c>
      <c r="H43" s="35">
        <v>0</v>
      </c>
      <c r="I43" s="35">
        <v>0</v>
      </c>
      <c r="J43" s="12">
        <v>0</v>
      </c>
      <c r="K43" s="35">
        <v>0</v>
      </c>
      <c r="L43" s="12">
        <v>0</v>
      </c>
      <c r="N43" s="77">
        <f t="shared" si="81"/>
        <v>0</v>
      </c>
      <c r="O43" s="18">
        <f t="shared" si="82"/>
        <v>0</v>
      </c>
      <c r="P43" s="18">
        <f t="shared" si="83"/>
        <v>0</v>
      </c>
      <c r="Q43" s="18">
        <f t="shared" si="84"/>
        <v>0</v>
      </c>
      <c r="R43" s="18">
        <f t="shared" si="75"/>
        <v>0</v>
      </c>
      <c r="S43" s="18">
        <f t="shared" si="85"/>
        <v>0</v>
      </c>
      <c r="T43" s="37">
        <f t="shared" si="77"/>
        <v>0</v>
      </c>
      <c r="U43" s="19">
        <f t="shared" si="86"/>
        <v>0</v>
      </c>
      <c r="V43" s="96">
        <f t="shared" si="87"/>
        <v>0</v>
      </c>
      <c r="W43" s="78">
        <f t="shared" si="88"/>
        <v>0</v>
      </c>
      <c r="Y43" s="145"/>
      <c r="Z43" s="104">
        <f t="shared" si="89"/>
        <v>0</v>
      </c>
    </row>
    <row r="44" spans="1:26" ht="19.5" customHeight="1" thickBot="1" x14ac:dyDescent="0.3">
      <c r="A44" s="24"/>
      <c r="B44" t="s">
        <v>69</v>
      </c>
      <c r="C44" s="10">
        <v>0</v>
      </c>
      <c r="D44" s="11">
        <v>0</v>
      </c>
      <c r="E44" s="11">
        <v>0</v>
      </c>
      <c r="F44" s="35">
        <v>0</v>
      </c>
      <c r="G44" s="35">
        <v>0</v>
      </c>
      <c r="H44" s="35">
        <v>0</v>
      </c>
      <c r="I44" s="35">
        <v>0</v>
      </c>
      <c r="J44" s="12">
        <v>0</v>
      </c>
      <c r="K44" s="35">
        <v>0</v>
      </c>
      <c r="L44" s="12">
        <v>0</v>
      </c>
      <c r="N44" s="77">
        <f t="shared" si="81"/>
        <v>0</v>
      </c>
      <c r="O44" s="18">
        <f t="shared" si="82"/>
        <v>0</v>
      </c>
      <c r="P44" s="18">
        <f t="shared" si="83"/>
        <v>0</v>
      </c>
      <c r="Q44" s="18">
        <f t="shared" si="84"/>
        <v>0</v>
      </c>
      <c r="R44" s="18">
        <f t="shared" si="75"/>
        <v>0</v>
      </c>
      <c r="S44" s="18">
        <f t="shared" si="85"/>
        <v>0</v>
      </c>
      <c r="T44" s="37">
        <f t="shared" si="77"/>
        <v>0</v>
      </c>
      <c r="U44" s="19">
        <f t="shared" si="86"/>
        <v>0</v>
      </c>
      <c r="V44" s="96">
        <f t="shared" si="87"/>
        <v>0</v>
      </c>
      <c r="W44" s="78">
        <f t="shared" si="88"/>
        <v>0</v>
      </c>
      <c r="Y44" s="145"/>
      <c r="Z44" s="104">
        <f t="shared" si="89"/>
        <v>0</v>
      </c>
    </row>
    <row r="45" spans="1:26" ht="19.5" customHeight="1" thickBot="1" x14ac:dyDescent="0.3">
      <c r="A45" s="5" t="s">
        <v>35</v>
      </c>
      <c r="B45" s="6"/>
      <c r="C45" s="13">
        <f>SUM(C46:C52)</f>
        <v>270476629</v>
      </c>
      <c r="D45" s="14">
        <f>SUM(D46:D52)</f>
        <v>289277021</v>
      </c>
      <c r="E45" s="14">
        <f t="shared" ref="E45:G45" si="90">SUM(E46:E52)</f>
        <v>309420015</v>
      </c>
      <c r="F45" s="14">
        <f t="shared" si="90"/>
        <v>332265767</v>
      </c>
      <c r="G45" s="14">
        <f t="shared" si="90"/>
        <v>351207615</v>
      </c>
      <c r="H45" s="14">
        <v>392280229</v>
      </c>
      <c r="I45" s="14">
        <v>402461884.78800029</v>
      </c>
      <c r="J45" s="15">
        <v>411738105.48299932</v>
      </c>
      <c r="K45" s="385">
        <v>179494409.73499981</v>
      </c>
      <c r="L45" s="14">
        <v>183629041.84399977</v>
      </c>
      <c r="M45" s="1"/>
      <c r="N45" s="134">
        <f t="shared" ref="N45:T45" si="91">C45/C53</f>
        <v>0.5181444670562475</v>
      </c>
      <c r="O45" s="21">
        <f t="shared" si="91"/>
        <v>0.50071455721853186</v>
      </c>
      <c r="P45" s="21">
        <f t="shared" si="91"/>
        <v>0.49637776198408973</v>
      </c>
      <c r="Q45" s="21">
        <f t="shared" si="91"/>
        <v>0.48609820994288394</v>
      </c>
      <c r="R45" s="21">
        <f t="shared" si="91"/>
        <v>0.6525022989338719</v>
      </c>
      <c r="S45" s="21">
        <f t="shared" si="91"/>
        <v>0.67644392957851029</v>
      </c>
      <c r="T45" s="21">
        <f t="shared" si="91"/>
        <v>0.56628421541541418</v>
      </c>
      <c r="U45" s="22">
        <f>J45/J53</f>
        <v>0.54716111740033702</v>
      </c>
      <c r="V45" s="20">
        <f>K45/K53</f>
        <v>0.54989397330932877</v>
      </c>
      <c r="W45" s="234">
        <f>L45/L53</f>
        <v>0.44028989597193841</v>
      </c>
      <c r="X45" s="1"/>
      <c r="Y45" s="64">
        <f t="shared" si="72"/>
        <v>2.3034879554768392E-2</v>
      </c>
      <c r="Z45" s="101">
        <f t="shared" si="73"/>
        <v>-10.960407733739036</v>
      </c>
    </row>
    <row r="46" spans="1:26" ht="19.5" customHeight="1" x14ac:dyDescent="0.25">
      <c r="A46" s="24"/>
      <c r="B46" t="s">
        <v>64</v>
      </c>
      <c r="C46" s="10">
        <v>17086626</v>
      </c>
      <c r="D46" s="11">
        <v>16108422</v>
      </c>
      <c r="E46" s="11">
        <v>16184808</v>
      </c>
      <c r="F46" s="35">
        <v>19120692</v>
      </c>
      <c r="G46" s="35">
        <v>20576507</v>
      </c>
      <c r="H46" s="35">
        <v>19983787</v>
      </c>
      <c r="I46" s="35">
        <v>18582251.002000015</v>
      </c>
      <c r="J46" s="12">
        <v>18251043.885000013</v>
      </c>
      <c r="K46" s="35">
        <v>8973865.4599999972</v>
      </c>
      <c r="L46" s="12">
        <v>8948198.0460000001</v>
      </c>
      <c r="N46" s="77">
        <f>C46/$C$45</f>
        <v>6.3172282437755467E-2</v>
      </c>
      <c r="O46" s="18">
        <f>D46/$D$45</f>
        <v>5.568510745967617E-2</v>
      </c>
      <c r="P46" s="18">
        <f>E46/$E$45</f>
        <v>5.2306920093711455E-2</v>
      </c>
      <c r="Q46" s="18">
        <f>F46/$F$45</f>
        <v>5.7546379732823935E-2</v>
      </c>
      <c r="R46" s="18">
        <f>G46/$G$45</f>
        <v>5.8587872589266038E-2</v>
      </c>
      <c r="S46" s="18">
        <f>H46/$H$45</f>
        <v>5.0942631115880176E-2</v>
      </c>
      <c r="T46" s="37">
        <f>I46/$I$45</f>
        <v>4.617145549519143E-2</v>
      </c>
      <c r="U46" s="19">
        <f>J46/$J$45</f>
        <v>4.4326827276747159E-2</v>
      </c>
      <c r="V46" s="96">
        <f>K46/$K$45</f>
        <v>4.9995236471424065E-2</v>
      </c>
      <c r="W46" s="78">
        <f>L46/$L$45</f>
        <v>4.8729754052748653E-2</v>
      </c>
      <c r="Y46" s="145">
        <f t="shared" si="72"/>
        <v>-2.8602405634903611E-3</v>
      </c>
      <c r="Z46" s="104">
        <f t="shared" si="73"/>
        <v>-0.12654824186754121</v>
      </c>
    </row>
    <row r="47" spans="1:26" ht="19.5" customHeight="1" x14ac:dyDescent="0.25">
      <c r="A47" s="24"/>
      <c r="B47" t="s">
        <v>65</v>
      </c>
      <c r="C47" s="10">
        <v>0</v>
      </c>
      <c r="D47" s="11">
        <v>0</v>
      </c>
      <c r="E47" s="11">
        <v>0</v>
      </c>
      <c r="F47" s="35">
        <v>0</v>
      </c>
      <c r="G47" s="35">
        <v>0</v>
      </c>
      <c r="H47" s="35">
        <v>0</v>
      </c>
      <c r="I47" s="35"/>
      <c r="J47" s="12">
        <v>0</v>
      </c>
      <c r="K47" s="35">
        <v>0</v>
      </c>
      <c r="L47" s="12">
        <v>0</v>
      </c>
      <c r="N47" s="77">
        <f>C47/$C$45</f>
        <v>0</v>
      </c>
      <c r="O47" s="18">
        <f>D47/$D$45</f>
        <v>0</v>
      </c>
      <c r="P47" s="18">
        <f>E47/$E$45</f>
        <v>0</v>
      </c>
      <c r="Q47" s="18">
        <f t="shared" ref="Q47:Q49" si="92">F47/$F$45</f>
        <v>0</v>
      </c>
      <c r="R47" s="18">
        <f t="shared" ref="R47:R52" si="93">G47/$G$45</f>
        <v>0</v>
      </c>
      <c r="S47" s="18">
        <f t="shared" ref="S47:S49" si="94">H47/$H$45</f>
        <v>0</v>
      </c>
      <c r="T47" s="37">
        <f t="shared" ref="T47:T52" si="95">I47/$I$45</f>
        <v>0</v>
      </c>
      <c r="U47" s="19">
        <f t="shared" ref="U47:U49" si="96">J47/$J$45</f>
        <v>0</v>
      </c>
      <c r="V47" s="96">
        <f t="shared" ref="V47:V49" si="97">K47/$K$45</f>
        <v>0</v>
      </c>
      <c r="W47" s="78">
        <f t="shared" ref="W47:W49" si="98">L47/$L$45</f>
        <v>0</v>
      </c>
      <c r="Y47" s="145"/>
      <c r="Z47" s="104">
        <f t="shared" ref="Z47:Z52" si="99">(W47-V47)*100</f>
        <v>0</v>
      </c>
    </row>
    <row r="48" spans="1:26" ht="19.5" customHeight="1" x14ac:dyDescent="0.25">
      <c r="A48" s="24"/>
      <c r="B48" t="s">
        <v>66</v>
      </c>
      <c r="C48" s="10">
        <v>253050257</v>
      </c>
      <c r="D48" s="11">
        <v>272771335</v>
      </c>
      <c r="E48" s="11">
        <v>292878441</v>
      </c>
      <c r="F48" s="35">
        <v>312581989</v>
      </c>
      <c r="G48" s="35">
        <v>330014523</v>
      </c>
      <c r="H48" s="35">
        <v>371649235</v>
      </c>
      <c r="I48" s="35">
        <v>383205354.1510002</v>
      </c>
      <c r="J48" s="12">
        <v>392996373.91799933</v>
      </c>
      <c r="K48" s="35">
        <v>170280593.32199982</v>
      </c>
      <c r="L48" s="12">
        <v>174476241.37399977</v>
      </c>
      <c r="N48" s="77">
        <f>C48/$C$45</f>
        <v>0.93557161642975073</v>
      </c>
      <c r="O48" s="18">
        <f>D48/$D$45</f>
        <v>0.9429415929998809</v>
      </c>
      <c r="P48" s="18">
        <f>E48/$E$45</f>
        <v>0.94654006464320029</v>
      </c>
      <c r="Q48" s="18">
        <f t="shared" si="92"/>
        <v>0.94075893469940286</v>
      </c>
      <c r="R48" s="18">
        <f t="shared" si="93"/>
        <v>0.9396565134272501</v>
      </c>
      <c r="S48" s="18">
        <f t="shared" si="94"/>
        <v>0.94740751005322776</v>
      </c>
      <c r="T48" s="37">
        <f t="shared" si="95"/>
        <v>0.9521531569451761</v>
      </c>
      <c r="U48" s="19">
        <f t="shared" si="96"/>
        <v>0.95448142565523642</v>
      </c>
      <c r="V48" s="96">
        <f t="shared" si="97"/>
        <v>0.948667947783984</v>
      </c>
      <c r="W48" s="78">
        <f t="shared" si="98"/>
        <v>0.95015602990633874</v>
      </c>
      <c r="Y48" s="145">
        <f t="shared" ref="Y48:Y52" si="100">(L48-K48)/K48</f>
        <v>2.4639613770114161E-2</v>
      </c>
      <c r="Z48" s="104">
        <f t="shared" si="99"/>
        <v>0.14880821223547391</v>
      </c>
    </row>
    <row r="49" spans="1:26" ht="19.5" customHeight="1" x14ac:dyDescent="0.25">
      <c r="A49" s="24"/>
      <c r="B49" t="s">
        <v>67</v>
      </c>
      <c r="C49" s="10">
        <v>339746</v>
      </c>
      <c r="D49" s="11">
        <v>396848</v>
      </c>
      <c r="E49" s="11">
        <v>356312</v>
      </c>
      <c r="F49" s="35">
        <v>562831</v>
      </c>
      <c r="G49" s="35">
        <v>616585</v>
      </c>
      <c r="H49" s="35">
        <v>576778</v>
      </c>
      <c r="I49" s="35">
        <v>464053.38900000026</v>
      </c>
      <c r="J49" s="12">
        <v>420789.06799999991</v>
      </c>
      <c r="K49" s="35">
        <v>187330.70699999999</v>
      </c>
      <c r="L49" s="12">
        <v>198701.14199999999</v>
      </c>
      <c r="N49" s="77">
        <f>C49/$C$45</f>
        <v>1.2561011324937802E-3</v>
      </c>
      <c r="O49" s="18">
        <f>D49/$D$45</f>
        <v>1.3718614725363892E-3</v>
      </c>
      <c r="P49" s="18">
        <f>E49/$E$45</f>
        <v>1.1515480018317497E-3</v>
      </c>
      <c r="Q49" s="18">
        <f t="shared" si="92"/>
        <v>1.693918109836455E-3</v>
      </c>
      <c r="R49" s="18">
        <f t="shared" si="93"/>
        <v>1.7556139834838148E-3</v>
      </c>
      <c r="S49" s="18">
        <f t="shared" si="94"/>
        <v>1.470321360498645E-3</v>
      </c>
      <c r="T49" s="37">
        <f t="shared" si="95"/>
        <v>1.1530368627191709E-3</v>
      </c>
      <c r="U49" s="19">
        <f t="shared" si="96"/>
        <v>1.021982329049635E-3</v>
      </c>
      <c r="V49" s="96">
        <f t="shared" si="97"/>
        <v>1.0436576118251785E-3</v>
      </c>
      <c r="W49" s="78">
        <f t="shared" si="98"/>
        <v>1.0820790655151629E-3</v>
      </c>
      <c r="Y49" s="145">
        <f t="shared" si="100"/>
        <v>6.0697123189739514E-2</v>
      </c>
      <c r="Z49" s="104">
        <f t="shared" si="99"/>
        <v>3.8421453689984307E-3</v>
      </c>
    </row>
    <row r="50" spans="1:26" ht="19.5" customHeight="1" x14ac:dyDescent="0.25">
      <c r="A50" s="24"/>
      <c r="B50" t="s">
        <v>82</v>
      </c>
      <c r="C50" s="10">
        <v>0</v>
      </c>
      <c r="D50" s="11">
        <v>0</v>
      </c>
      <c r="E50" s="11">
        <v>0</v>
      </c>
      <c r="F50" s="35">
        <v>0</v>
      </c>
      <c r="G50" s="35">
        <v>0</v>
      </c>
      <c r="H50" s="35">
        <v>31630</v>
      </c>
      <c r="I50" s="35">
        <v>100819.19700000001</v>
      </c>
      <c r="J50" s="12">
        <v>17454.591999999997</v>
      </c>
      <c r="K50" s="35">
        <v>12768.031999999999</v>
      </c>
      <c r="L50" s="12">
        <v>4134.0839999999998</v>
      </c>
      <c r="N50" s="77">
        <f t="shared" ref="N50:N52" si="101">C50/$C$45</f>
        <v>0</v>
      </c>
      <c r="O50" s="18">
        <f t="shared" ref="O50:O52" si="102">D50/$D$45</f>
        <v>0</v>
      </c>
      <c r="P50" s="18">
        <f t="shared" ref="P50:P52" si="103">E50/$E$45</f>
        <v>0</v>
      </c>
      <c r="Q50" s="18">
        <f t="shared" ref="Q50:Q52" si="104">F50/$F$45</f>
        <v>0</v>
      </c>
      <c r="R50" s="18">
        <f t="shared" si="93"/>
        <v>0</v>
      </c>
      <c r="S50" s="18">
        <f t="shared" ref="S50:S52" si="105">H50/$H$45</f>
        <v>8.0631134739140778E-5</v>
      </c>
      <c r="T50" s="37">
        <f t="shared" si="95"/>
        <v>2.5050619899846479E-4</v>
      </c>
      <c r="U50" s="19">
        <f t="shared" ref="U50:U52" si="106">J50/$J$45</f>
        <v>4.2392462022732793E-5</v>
      </c>
      <c r="V50" s="96">
        <f t="shared" ref="V50:V52" si="107">K50/$K$45</f>
        <v>7.1133312836039528E-5</v>
      </c>
      <c r="W50" s="78">
        <f t="shared" ref="W50:W52" si="108">L50/$L$45</f>
        <v>2.2513236242402603E-5</v>
      </c>
      <c r="Y50" s="145">
        <f t="shared" si="100"/>
        <v>-0.67621603705253874</v>
      </c>
      <c r="Z50" s="104">
        <f t="shared" si="99"/>
        <v>-4.8620076593636928E-3</v>
      </c>
    </row>
    <row r="51" spans="1:26" ht="19.5" customHeight="1" x14ac:dyDescent="0.25">
      <c r="A51" s="24"/>
      <c r="B51" t="s">
        <v>83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38799</v>
      </c>
      <c r="I51" s="35">
        <v>109407.04900000001</v>
      </c>
      <c r="J51" s="12">
        <v>52444.020000000004</v>
      </c>
      <c r="K51" s="35">
        <v>39852.214</v>
      </c>
      <c r="L51" s="12">
        <v>1767.1979999999999</v>
      </c>
      <c r="N51" s="77">
        <f t="shared" si="101"/>
        <v>0</v>
      </c>
      <c r="O51" s="18">
        <f t="shared" si="102"/>
        <v>0</v>
      </c>
      <c r="P51" s="18">
        <f t="shared" si="103"/>
        <v>0</v>
      </c>
      <c r="Q51" s="18">
        <f t="shared" si="104"/>
        <v>0</v>
      </c>
      <c r="R51" s="18">
        <f t="shared" si="93"/>
        <v>0</v>
      </c>
      <c r="S51" s="18">
        <f t="shared" si="105"/>
        <v>9.8906335654249856E-5</v>
      </c>
      <c r="T51" s="37">
        <f t="shared" si="95"/>
        <v>2.7184449791470554E-4</v>
      </c>
      <c r="U51" s="19">
        <f t="shared" si="106"/>
        <v>1.273722769440523E-4</v>
      </c>
      <c r="V51" s="96">
        <f t="shared" si="107"/>
        <v>2.2202481993080798E-4</v>
      </c>
      <c r="W51" s="78">
        <f t="shared" si="108"/>
        <v>9.6237391550586279E-6</v>
      </c>
      <c r="Y51" s="145">
        <f t="shared" si="100"/>
        <v>-0.95565621523562039</v>
      </c>
      <c r="Z51" s="104">
        <f t="shared" si="99"/>
        <v>-2.1240108077574933E-2</v>
      </c>
    </row>
    <row r="52" spans="1:26" ht="19.5" customHeight="1" thickBot="1" x14ac:dyDescent="0.3">
      <c r="A52" s="24"/>
      <c r="B52" t="s">
        <v>69</v>
      </c>
      <c r="C52" s="10">
        <v>0</v>
      </c>
      <c r="D52" s="11">
        <v>416</v>
      </c>
      <c r="E52" s="11">
        <v>454</v>
      </c>
      <c r="F52" s="35">
        <v>255</v>
      </c>
      <c r="G52" s="35">
        <v>0</v>
      </c>
      <c r="H52" s="35">
        <v>0</v>
      </c>
      <c r="I52" s="35">
        <v>0</v>
      </c>
      <c r="J52" s="12">
        <v>0</v>
      </c>
      <c r="K52" s="10">
        <v>0</v>
      </c>
      <c r="L52" s="161">
        <v>0</v>
      </c>
      <c r="N52" s="77">
        <f t="shared" si="101"/>
        <v>0</v>
      </c>
      <c r="O52" s="18">
        <f t="shared" si="102"/>
        <v>1.4380679065413909E-6</v>
      </c>
      <c r="P52" s="18">
        <f t="shared" si="103"/>
        <v>1.4672612565156783E-6</v>
      </c>
      <c r="Q52" s="18">
        <f t="shared" si="104"/>
        <v>7.6745793676662458E-7</v>
      </c>
      <c r="R52" s="18">
        <f t="shared" si="93"/>
        <v>0</v>
      </c>
      <c r="S52" s="18">
        <f t="shared" si="105"/>
        <v>0</v>
      </c>
      <c r="T52" s="37">
        <f t="shared" si="95"/>
        <v>0</v>
      </c>
      <c r="U52" s="19">
        <f t="shared" si="106"/>
        <v>0</v>
      </c>
      <c r="V52" s="96">
        <f t="shared" si="107"/>
        <v>0</v>
      </c>
      <c r="W52" s="78">
        <f t="shared" si="108"/>
        <v>0</v>
      </c>
      <c r="Y52" s="145"/>
      <c r="Z52" s="104">
        <f t="shared" si="99"/>
        <v>0</v>
      </c>
    </row>
    <row r="53" spans="1:26" ht="19.5" customHeight="1" thickBot="1" x14ac:dyDescent="0.3">
      <c r="A53" s="74" t="s">
        <v>20</v>
      </c>
      <c r="B53" s="100"/>
      <c r="C53" s="142">
        <f>C37+C45</f>
        <v>522010069</v>
      </c>
      <c r="D53" s="84">
        <f>D37+D45</f>
        <v>577728402</v>
      </c>
      <c r="E53" s="84">
        <f>E37+E45</f>
        <v>623355917</v>
      </c>
      <c r="F53" s="84">
        <f>F37+F45</f>
        <v>683536290</v>
      </c>
      <c r="G53" s="84">
        <f>G37+G45</f>
        <v>538247322</v>
      </c>
      <c r="H53" s="84">
        <f t="shared" ref="H53:J53" si="109">H37+H45</f>
        <v>579915366</v>
      </c>
      <c r="I53" s="84">
        <f t="shared" si="109"/>
        <v>710706521.26999998</v>
      </c>
      <c r="J53" s="167">
        <f t="shared" si="109"/>
        <v>752498838.80499899</v>
      </c>
      <c r="K53" s="190">
        <f>K37+K45</f>
        <v>326416397.42799985</v>
      </c>
      <c r="L53" s="144">
        <f>L37+L45</f>
        <v>417063947.01299995</v>
      </c>
      <c r="N53" s="146">
        <f t="shared" ref="N53:W53" si="110">N37+N45</f>
        <v>1</v>
      </c>
      <c r="O53" s="149">
        <f t="shared" si="110"/>
        <v>1</v>
      </c>
      <c r="P53" s="149">
        <f t="shared" si="110"/>
        <v>1</v>
      </c>
      <c r="Q53" s="149">
        <f t="shared" si="110"/>
        <v>1</v>
      </c>
      <c r="R53" s="149">
        <f t="shared" si="110"/>
        <v>1</v>
      </c>
      <c r="S53" s="149">
        <f t="shared" ref="S53:T53" si="111">S37+S45</f>
        <v>1</v>
      </c>
      <c r="T53" s="149">
        <f t="shared" si="111"/>
        <v>1</v>
      </c>
      <c r="U53" s="150">
        <f t="shared" si="110"/>
        <v>1</v>
      </c>
      <c r="V53" s="242">
        <f t="shared" si="110"/>
        <v>0.99999999999999989</v>
      </c>
      <c r="W53" s="177">
        <f t="shared" si="110"/>
        <v>1</v>
      </c>
      <c r="Y53" s="238">
        <f t="shared" si="72"/>
        <v>0.2777052571477967</v>
      </c>
      <c r="Z53" s="155">
        <f t="shared" si="73"/>
        <v>1.1102230246251565E-14</v>
      </c>
    </row>
    <row r="54" spans="1:26" ht="19.5" customHeight="1" x14ac:dyDescent="0.25">
      <c r="A54" s="24"/>
      <c r="B54" t="s">
        <v>64</v>
      </c>
      <c r="C54" s="10">
        <f>C38+C46</f>
        <v>34637729</v>
      </c>
      <c r="D54" s="11">
        <f>D38+D46</f>
        <v>31957700</v>
      </c>
      <c r="E54" s="11">
        <f>E38+E46</f>
        <v>30723716</v>
      </c>
      <c r="F54" s="11">
        <f t="shared" ref="F54:H54" si="112">F38+F46</f>
        <v>40416899</v>
      </c>
      <c r="G54" s="11">
        <f t="shared" ref="G54" si="113">G38+G46</f>
        <v>32325335</v>
      </c>
      <c r="H54" s="11">
        <f t="shared" si="112"/>
        <v>31615316</v>
      </c>
      <c r="I54" s="11">
        <f t="shared" ref="I54:J54" si="114">I38+I46</f>
        <v>36131095.866000019</v>
      </c>
      <c r="J54" s="11">
        <f t="shared" si="114"/>
        <v>36589733.302000016</v>
      </c>
      <c r="K54" s="10">
        <f t="shared" ref="K54:L54" si="115">K38+K46</f>
        <v>17514606.383999996</v>
      </c>
      <c r="L54" s="161">
        <f t="shared" si="115"/>
        <v>19120277.557999998</v>
      </c>
      <c r="M54" s="2"/>
      <c r="N54" s="77">
        <f>C54/$C$53</f>
        <v>6.6354522751552514E-2</v>
      </c>
      <c r="O54" s="18">
        <f>D54/$D$53</f>
        <v>5.5316131056336745E-2</v>
      </c>
      <c r="P54" s="18">
        <f>E54/$E$53</f>
        <v>4.9287598243813575E-2</v>
      </c>
      <c r="Q54" s="18">
        <f>F54/$F$53</f>
        <v>5.9129119538042375E-2</v>
      </c>
      <c r="R54" s="18">
        <f>G54/$G$53</f>
        <v>6.0056657374321316E-2</v>
      </c>
      <c r="S54" s="18">
        <f>H54/$H$53</f>
        <v>5.4517120693090927E-2</v>
      </c>
      <c r="T54" s="37">
        <f>I54/$I$53</f>
        <v>5.0838278226904975E-2</v>
      </c>
      <c r="U54" s="19">
        <f>J54/$J$53</f>
        <v>4.8624305334618333E-2</v>
      </c>
      <c r="V54" s="96">
        <f>K54/$K$53</f>
        <v>5.3657250438416855E-2</v>
      </c>
      <c r="W54" s="78">
        <f>L54/$L$53</f>
        <v>4.5844954220902762E-2</v>
      </c>
      <c r="Y54" s="107">
        <f t="shared" si="72"/>
        <v>9.1676120992751561E-2</v>
      </c>
      <c r="Z54" s="108">
        <f t="shared" si="73"/>
        <v>-0.78122962175140931</v>
      </c>
    </row>
    <row r="55" spans="1:26" ht="19.5" customHeight="1" x14ac:dyDescent="0.25">
      <c r="A55" s="24"/>
      <c r="B55" t="s">
        <v>65</v>
      </c>
      <c r="C55" s="10">
        <f t="shared" ref="C55:E55" si="116">C39+C47</f>
        <v>0</v>
      </c>
      <c r="D55" s="11">
        <f t="shared" si="116"/>
        <v>185230</v>
      </c>
      <c r="E55" s="11">
        <f t="shared" si="116"/>
        <v>571795</v>
      </c>
      <c r="F55" s="11">
        <f t="shared" ref="F55:H55" si="117">F39+F47</f>
        <v>836837</v>
      </c>
      <c r="G55" s="11">
        <f t="shared" ref="G55" si="118">G39+G47</f>
        <v>352125</v>
      </c>
      <c r="H55" s="11">
        <f t="shared" si="117"/>
        <v>2152870</v>
      </c>
      <c r="I55" s="11">
        <f t="shared" ref="I55:J55" si="119">I39+I47</f>
        <v>2926639.4620000003</v>
      </c>
      <c r="J55" s="11">
        <f t="shared" si="119"/>
        <v>2822574.7960000001</v>
      </c>
      <c r="K55" s="10">
        <f t="shared" ref="K55:L60" si="120">K39+K47</f>
        <v>1354497.328</v>
      </c>
      <c r="L55" s="161">
        <f t="shared" si="120"/>
        <v>1585618.2139999997</v>
      </c>
      <c r="M55" s="2"/>
      <c r="N55" s="77">
        <f t="shared" ref="N55:N60" si="121">C55/$C$53</f>
        <v>0</v>
      </c>
      <c r="O55" s="18">
        <f t="shared" ref="O55:O60" si="122">D55/$D$53</f>
        <v>3.2061778399463211E-4</v>
      </c>
      <c r="P55" s="18">
        <f t="shared" ref="P55:P60" si="123">E55/$E$53</f>
        <v>9.172849481430365E-4</v>
      </c>
      <c r="Q55" s="18">
        <f t="shared" ref="Q55:Q60" si="124">F55/$F$53</f>
        <v>1.2242758903115445E-3</v>
      </c>
      <c r="R55" s="18">
        <f t="shared" ref="R55:R60" si="125">G55/$G$53</f>
        <v>6.5420669199353675E-4</v>
      </c>
      <c r="S55" s="18">
        <f t="shared" ref="S55:S60" si="126">H55/$H$53</f>
        <v>3.7123865415906224E-3</v>
      </c>
      <c r="T55" s="37">
        <f t="shared" ref="T55:T60" si="127">I55/$I$53</f>
        <v>4.1179296578990575E-3</v>
      </c>
      <c r="U55" s="19">
        <f t="shared" ref="U55:U60" si="128">J55/$J$53</f>
        <v>3.7509357495918161E-3</v>
      </c>
      <c r="V55" s="96">
        <f t="shared" ref="V55:V60" si="129">K55/$K$53</f>
        <v>4.1495995258595177E-3</v>
      </c>
      <c r="W55" s="78">
        <f t="shared" ref="W55:W60" si="130">L55/$L$53</f>
        <v>3.8018587445789835E-3</v>
      </c>
      <c r="Y55" s="145">
        <f t="shared" ref="Y55:Y57" si="131">(L55-K55)/K55</f>
        <v>0.1706322199551801</v>
      </c>
      <c r="Z55" s="104">
        <f t="shared" ref="Z55:Z57" si="132">(W55-V55)*100</f>
        <v>-3.4774078128053422E-2</v>
      </c>
    </row>
    <row r="56" spans="1:26" ht="19.5" customHeight="1" x14ac:dyDescent="0.25">
      <c r="A56" s="24"/>
      <c r="B56" t="s">
        <v>66</v>
      </c>
      <c r="C56" s="10">
        <f t="shared" ref="C56:E56" si="133">C40+C48</f>
        <v>485519545</v>
      </c>
      <c r="D56" s="11">
        <f t="shared" si="133"/>
        <v>543295258</v>
      </c>
      <c r="E56" s="11">
        <f t="shared" si="133"/>
        <v>589493328</v>
      </c>
      <c r="F56" s="11">
        <f t="shared" ref="F56:H56" si="134">F40+F48</f>
        <v>639361766</v>
      </c>
      <c r="G56" s="11">
        <f t="shared" ref="G56" si="135">G40+G48</f>
        <v>502873334</v>
      </c>
      <c r="H56" s="11">
        <f t="shared" si="134"/>
        <v>544028758</v>
      </c>
      <c r="I56" s="11">
        <f t="shared" ref="I56:J56" si="136">I40+I48</f>
        <v>668877045.98699999</v>
      </c>
      <c r="J56" s="11">
        <f t="shared" si="136"/>
        <v>710726867.20999908</v>
      </c>
      <c r="K56" s="10">
        <f t="shared" si="120"/>
        <v>306481559.77899981</v>
      </c>
      <c r="L56" s="161">
        <f t="shared" si="120"/>
        <v>395192318.91599995</v>
      </c>
      <c r="M56" s="2"/>
      <c r="N56" s="77">
        <f t="shared" si="121"/>
        <v>0.93009613000395974</v>
      </c>
      <c r="O56" s="18">
        <f t="shared" si="122"/>
        <v>0.94039908046618759</v>
      </c>
      <c r="P56" s="18">
        <f t="shared" si="123"/>
        <v>0.94567695905900895</v>
      </c>
      <c r="Q56" s="18">
        <f t="shared" si="124"/>
        <v>0.93537354980816012</v>
      </c>
      <c r="R56" s="18">
        <f t="shared" si="125"/>
        <v>0.93427930515555824</v>
      </c>
      <c r="S56" s="18">
        <f t="shared" si="126"/>
        <v>0.9381175079951235</v>
      </c>
      <c r="T56" s="37">
        <f t="shared" si="127"/>
        <v>0.94114381389345825</v>
      </c>
      <c r="U56" s="19">
        <f t="shared" si="128"/>
        <v>0.9444889886324136</v>
      </c>
      <c r="V56" s="96">
        <f t="shared" si="129"/>
        <v>0.93892819782928572</v>
      </c>
      <c r="W56" s="78">
        <f t="shared" si="130"/>
        <v>0.94755809449931128</v>
      </c>
      <c r="Y56" s="145">
        <f t="shared" si="131"/>
        <v>0.28944892867606264</v>
      </c>
      <c r="Z56" s="104">
        <f t="shared" si="132"/>
        <v>0.86298966700255608</v>
      </c>
    </row>
    <row r="57" spans="1:26" ht="19.5" customHeight="1" x14ac:dyDescent="0.25">
      <c r="A57" s="24"/>
      <c r="B57" t="s">
        <v>67</v>
      </c>
      <c r="C57" s="10">
        <f t="shared" ref="C57:E57" si="137">C41+C49</f>
        <v>1852795</v>
      </c>
      <c r="D57" s="11">
        <f t="shared" si="137"/>
        <v>2289798</v>
      </c>
      <c r="E57" s="11">
        <f t="shared" si="137"/>
        <v>2566624</v>
      </c>
      <c r="F57" s="11">
        <f t="shared" ref="F57:H57" si="138">F41+F49</f>
        <v>2920533</v>
      </c>
      <c r="G57" s="11">
        <f t="shared" ref="G57" si="139">G41+G49</f>
        <v>2696528</v>
      </c>
      <c r="H57" s="11">
        <f t="shared" si="138"/>
        <v>2047993</v>
      </c>
      <c r="I57" s="11">
        <f t="shared" ref="I57:J57" si="140">I41+I49</f>
        <v>2561513.7089999998</v>
      </c>
      <c r="J57" s="11">
        <f t="shared" si="140"/>
        <v>2289764.8849999998</v>
      </c>
      <c r="K57" s="10">
        <f t="shared" si="120"/>
        <v>1013113.6910000001</v>
      </c>
      <c r="L57" s="161">
        <f t="shared" si="120"/>
        <v>1159831.0430000001</v>
      </c>
      <c r="M57" s="2"/>
      <c r="N57" s="77">
        <f t="shared" si="121"/>
        <v>3.5493472444877304E-3</v>
      </c>
      <c r="O57" s="18">
        <f t="shared" si="122"/>
        <v>3.9634506319459091E-3</v>
      </c>
      <c r="P57" s="18">
        <f t="shared" si="123"/>
        <v>4.1174294331756539E-3</v>
      </c>
      <c r="Q57" s="18">
        <f t="shared" si="124"/>
        <v>4.2726817035566612E-3</v>
      </c>
      <c r="R57" s="18">
        <f t="shared" si="125"/>
        <v>5.0098307781269369E-3</v>
      </c>
      <c r="S57" s="18">
        <f t="shared" si="126"/>
        <v>3.5315377382154072E-3</v>
      </c>
      <c r="T57" s="37">
        <f t="shared" si="127"/>
        <v>3.6041792671645846E-3</v>
      </c>
      <c r="U57" s="19">
        <f t="shared" si="128"/>
        <v>3.0428816191082056E-3</v>
      </c>
      <c r="V57" s="96">
        <f t="shared" si="129"/>
        <v>3.1037463160026152E-3</v>
      </c>
      <c r="W57" s="78">
        <f t="shared" si="130"/>
        <v>2.7809429496523899E-3</v>
      </c>
      <c r="Y57" s="145">
        <f t="shared" si="131"/>
        <v>0.14481825021551301</v>
      </c>
      <c r="Z57" s="104">
        <f t="shared" si="132"/>
        <v>-3.2280336635022527E-2</v>
      </c>
    </row>
    <row r="58" spans="1:26" ht="19.5" customHeight="1" x14ac:dyDescent="0.25">
      <c r="A58" s="24"/>
      <c r="B58" t="s">
        <v>82</v>
      </c>
      <c r="C58" s="10">
        <f t="shared" ref="C58:E58" si="141">C42+C50</f>
        <v>0</v>
      </c>
      <c r="D58" s="11">
        <f t="shared" si="141"/>
        <v>0</v>
      </c>
      <c r="E58" s="11">
        <f t="shared" si="141"/>
        <v>0</v>
      </c>
      <c r="F58" s="11">
        <f t="shared" ref="F58:H58" si="142">F42+F50</f>
        <v>0</v>
      </c>
      <c r="G58" s="11">
        <f t="shared" ref="G58" si="143">G42+G50</f>
        <v>0</v>
      </c>
      <c r="H58" s="11">
        <f t="shared" si="142"/>
        <v>31630</v>
      </c>
      <c r="I58" s="11">
        <f t="shared" ref="I58:J58" si="144">I42+I50</f>
        <v>100819.19700000001</v>
      </c>
      <c r="J58" s="11">
        <f t="shared" si="144"/>
        <v>17454.591999999997</v>
      </c>
      <c r="K58" s="10">
        <f t="shared" si="120"/>
        <v>12768.031999999999</v>
      </c>
      <c r="L58" s="161">
        <f t="shared" si="120"/>
        <v>4134.0839999999998</v>
      </c>
      <c r="M58" s="2"/>
      <c r="N58" s="77">
        <f t="shared" si="121"/>
        <v>0</v>
      </c>
      <c r="O58" s="18">
        <f t="shared" si="122"/>
        <v>0</v>
      </c>
      <c r="P58" s="18">
        <f t="shared" si="123"/>
        <v>0</v>
      </c>
      <c r="Q58" s="18">
        <f t="shared" si="124"/>
        <v>0</v>
      </c>
      <c r="R58" s="18">
        <f t="shared" si="125"/>
        <v>0</v>
      </c>
      <c r="S58" s="18">
        <f t="shared" si="126"/>
        <v>5.4542441629318714E-5</v>
      </c>
      <c r="T58" s="37">
        <f t="shared" si="127"/>
        <v>1.4185770635654325E-4</v>
      </c>
      <c r="U58" s="19">
        <f t="shared" si="128"/>
        <v>2.3195506889709826E-5</v>
      </c>
      <c r="V58" s="96">
        <f t="shared" si="129"/>
        <v>3.9115780030065253E-5</v>
      </c>
      <c r="W58" s="78">
        <f t="shared" si="130"/>
        <v>9.9123504431591152E-6</v>
      </c>
      <c r="Y58" s="145">
        <f t="shared" ref="Y58:Y59" si="145">(L58-K58)/K58</f>
        <v>-0.67621603705253874</v>
      </c>
      <c r="Z58" s="104">
        <f t="shared" ref="Z58:Z60" si="146">(W58-V58)*100</f>
        <v>-2.9203429586906141E-3</v>
      </c>
    </row>
    <row r="59" spans="1:26" ht="19.5" customHeight="1" x14ac:dyDescent="0.25">
      <c r="A59" s="24"/>
      <c r="B59" t="s">
        <v>83</v>
      </c>
      <c r="C59" s="10">
        <f t="shared" ref="C59:E59" si="147">C43+C51</f>
        <v>0</v>
      </c>
      <c r="D59" s="11">
        <f t="shared" si="147"/>
        <v>0</v>
      </c>
      <c r="E59" s="11">
        <f t="shared" si="147"/>
        <v>0</v>
      </c>
      <c r="F59" s="11">
        <f t="shared" ref="F59:H59" si="148">F43+F51</f>
        <v>0</v>
      </c>
      <c r="G59" s="11">
        <f t="shared" ref="G59" si="149">G43+G51</f>
        <v>0</v>
      </c>
      <c r="H59" s="11">
        <f t="shared" si="148"/>
        <v>38799</v>
      </c>
      <c r="I59" s="11">
        <f t="shared" ref="I59:J59" si="150">I43+I51</f>
        <v>109407.04900000001</v>
      </c>
      <c r="J59" s="11">
        <f t="shared" si="150"/>
        <v>52444.020000000004</v>
      </c>
      <c r="K59" s="10">
        <f t="shared" si="120"/>
        <v>39852.214</v>
      </c>
      <c r="L59" s="161">
        <f t="shared" si="120"/>
        <v>1767.1979999999999</v>
      </c>
      <c r="M59" s="2"/>
      <c r="N59" s="77">
        <f t="shared" si="121"/>
        <v>0</v>
      </c>
      <c r="O59" s="18">
        <f t="shared" si="122"/>
        <v>0</v>
      </c>
      <c r="P59" s="18">
        <f t="shared" si="123"/>
        <v>0</v>
      </c>
      <c r="Q59" s="18">
        <f t="shared" si="124"/>
        <v>0</v>
      </c>
      <c r="R59" s="18">
        <f t="shared" si="125"/>
        <v>0</v>
      </c>
      <c r="S59" s="18">
        <f t="shared" si="126"/>
        <v>6.6904590350171886E-5</v>
      </c>
      <c r="T59" s="37">
        <f t="shared" si="127"/>
        <v>1.5394124821662623E-4</v>
      </c>
      <c r="U59" s="19">
        <f t="shared" si="128"/>
        <v>6.9693157378532839E-5</v>
      </c>
      <c r="V59" s="96">
        <f t="shared" si="129"/>
        <v>1.2209011040504024E-4</v>
      </c>
      <c r="W59" s="78">
        <f t="shared" si="130"/>
        <v>4.2372351114418334E-6</v>
      </c>
      <c r="Y59" s="145">
        <f t="shared" si="145"/>
        <v>-0.95565621523562039</v>
      </c>
      <c r="Z59" s="104">
        <f t="shared" si="146"/>
        <v>-1.1785287529359841E-2</v>
      </c>
    </row>
    <row r="60" spans="1:26" ht="19.5" customHeight="1" thickBot="1" x14ac:dyDescent="0.3">
      <c r="A60" s="31"/>
      <c r="B60" s="25" t="s">
        <v>69</v>
      </c>
      <c r="C60" s="32">
        <f t="shared" ref="C60:E60" si="151">C44+C52</f>
        <v>0</v>
      </c>
      <c r="D60" s="33">
        <f t="shared" si="151"/>
        <v>416</v>
      </c>
      <c r="E60" s="33">
        <f t="shared" si="151"/>
        <v>454</v>
      </c>
      <c r="F60" s="33">
        <f t="shared" ref="F60:H60" si="152">F44+F52</f>
        <v>255</v>
      </c>
      <c r="G60" s="33">
        <f t="shared" ref="G60" si="153">G44+G52</f>
        <v>0</v>
      </c>
      <c r="H60" s="33">
        <f t="shared" si="152"/>
        <v>0</v>
      </c>
      <c r="I60" s="33">
        <f t="shared" ref="I60:J60" si="154">I44+I52</f>
        <v>0</v>
      </c>
      <c r="J60" s="33">
        <f t="shared" si="154"/>
        <v>0</v>
      </c>
      <c r="K60" s="32">
        <f t="shared" si="120"/>
        <v>0</v>
      </c>
      <c r="L60" s="162">
        <f t="shared" si="120"/>
        <v>0</v>
      </c>
      <c r="M60" s="2"/>
      <c r="N60" s="147">
        <f t="shared" si="121"/>
        <v>0</v>
      </c>
      <c r="O60" s="80">
        <f t="shared" si="122"/>
        <v>7.2006153507405367E-7</v>
      </c>
      <c r="P60" s="80">
        <f t="shared" si="123"/>
        <v>7.2831585875521575E-7</v>
      </c>
      <c r="Q60" s="80">
        <f t="shared" si="124"/>
        <v>3.7305992926871521E-7</v>
      </c>
      <c r="R60" s="80">
        <f t="shared" si="125"/>
        <v>0</v>
      </c>
      <c r="S60" s="80">
        <f t="shared" si="126"/>
        <v>0</v>
      </c>
      <c r="T60" s="80">
        <f t="shared" si="127"/>
        <v>0</v>
      </c>
      <c r="U60" s="94">
        <f t="shared" si="128"/>
        <v>0</v>
      </c>
      <c r="V60" s="235">
        <f t="shared" si="129"/>
        <v>0</v>
      </c>
      <c r="W60" s="236">
        <f t="shared" si="130"/>
        <v>0</v>
      </c>
      <c r="Y60" s="109"/>
      <c r="Z60" s="106">
        <f t="shared" si="146"/>
        <v>0</v>
      </c>
    </row>
    <row r="61" spans="1:26" ht="19.5" customHeight="1" x14ac:dyDescent="0.25"/>
    <row r="62" spans="1:26" ht="19.5" customHeight="1" x14ac:dyDescent="0.25"/>
    <row r="63" spans="1:26" x14ac:dyDescent="0.25">
      <c r="A63" s="1" t="s">
        <v>26</v>
      </c>
      <c r="N63" s="1" t="str">
        <f>Y3</f>
        <v>VARIAÇÃO (JAN-JUN)</v>
      </c>
    </row>
    <row r="64" spans="1:26" ht="15.75" thickBot="1" x14ac:dyDescent="0.3"/>
    <row r="65" spans="1:14" ht="24" customHeight="1" x14ac:dyDescent="0.25">
      <c r="A65" s="479" t="s">
        <v>78</v>
      </c>
      <c r="B65" s="464"/>
      <c r="C65" s="481">
        <v>2016</v>
      </c>
      <c r="D65" s="460">
        <v>2017</v>
      </c>
      <c r="E65" s="460">
        <v>2018</v>
      </c>
      <c r="F65" s="475">
        <v>2019</v>
      </c>
      <c r="G65" s="475">
        <v>2020</v>
      </c>
      <c r="H65" s="460">
        <v>2021</v>
      </c>
      <c r="I65" s="460">
        <v>2022</v>
      </c>
      <c r="J65" s="471">
        <v>2023</v>
      </c>
      <c r="K65" s="466" t="str">
        <f>K5</f>
        <v>janeiro - junho</v>
      </c>
      <c r="L65" s="467"/>
      <c r="N65" s="473" t="s">
        <v>90</v>
      </c>
    </row>
    <row r="66" spans="1:14" ht="20.25" customHeight="1" thickBot="1" x14ac:dyDescent="0.3">
      <c r="A66" s="480"/>
      <c r="B66" s="465"/>
      <c r="C66" s="493"/>
      <c r="D66" s="468"/>
      <c r="E66" s="468"/>
      <c r="F66" s="489"/>
      <c r="G66" s="489"/>
      <c r="H66" s="468"/>
      <c r="I66" s="468"/>
      <c r="J66" s="497"/>
      <c r="K66" s="166">
        <v>2023</v>
      </c>
      <c r="L66" s="168">
        <v>2024</v>
      </c>
      <c r="N66" s="474"/>
    </row>
    <row r="67" spans="1:14" ht="20.100000000000001" customHeight="1" thickBot="1" x14ac:dyDescent="0.3">
      <c r="A67" s="364" t="s">
        <v>36</v>
      </c>
      <c r="B67" s="365"/>
      <c r="C67" s="113">
        <f>C37/C7</f>
        <v>9.8494977541431705</v>
      </c>
      <c r="D67" s="133">
        <f>D37/D7</f>
        <v>10.411404658338641</v>
      </c>
      <c r="E67" s="133">
        <f>E37/E7</f>
        <v>10.813566770358026</v>
      </c>
      <c r="F67" s="366">
        <f t="shared" ref="F67:H67" si="155">F37/F7</f>
        <v>10.404073354368721</v>
      </c>
      <c r="G67" s="366">
        <f t="shared" si="155"/>
        <v>10.469578868030986</v>
      </c>
      <c r="H67" s="366">
        <f t="shared" si="155"/>
        <v>10.653550547848225</v>
      </c>
      <c r="I67" s="366">
        <f t="shared" ref="I67:J67" si="156">I37/I7</f>
        <v>11.34513537038131</v>
      </c>
      <c r="J67" s="366">
        <f t="shared" si="156"/>
        <v>12.135852289261669</v>
      </c>
      <c r="K67" s="366">
        <f t="shared" ref="K67:L67" si="157">K37/K7</f>
        <v>11.824573493327884</v>
      </c>
      <c r="L67" s="367">
        <f t="shared" si="157"/>
        <v>13.314955206900205</v>
      </c>
      <c r="N67" s="23">
        <f>(L67-K67)/K67</f>
        <v>0.12604105462351611</v>
      </c>
    </row>
    <row r="68" spans="1:14" ht="20.100000000000001" customHeight="1" x14ac:dyDescent="0.25">
      <c r="A68" s="368"/>
      <c r="B68" s="369" t="s">
        <v>64</v>
      </c>
      <c r="C68" s="243">
        <f t="shared" ref="C68:L68" si="158">C38/C8</f>
        <v>3.6930183614591785</v>
      </c>
      <c r="D68" s="244">
        <f t="shared" si="158"/>
        <v>3.846178374708126</v>
      </c>
      <c r="E68" s="244">
        <f t="shared" si="158"/>
        <v>3.5479555383865642</v>
      </c>
      <c r="F68" s="370">
        <f t="shared" si="158"/>
        <v>3.4738775786512592</v>
      </c>
      <c r="G68" s="370">
        <f t="shared" si="158"/>
        <v>3.5189680817224835</v>
      </c>
      <c r="H68" s="370">
        <f t="shared" si="158"/>
        <v>3.5706787879829758</v>
      </c>
      <c r="I68" s="370">
        <f t="shared" ref="I68:J68" si="159">I38/I8</f>
        <v>3.7151633202382142</v>
      </c>
      <c r="J68" s="370">
        <f t="shared" si="159"/>
        <v>3.9686302769562216</v>
      </c>
      <c r="K68" s="370">
        <f t="shared" si="158"/>
        <v>3.9746979962080022</v>
      </c>
      <c r="L68" s="371">
        <f t="shared" si="158"/>
        <v>4.1583016518184968</v>
      </c>
      <c r="N68" s="241">
        <f t="shared" ref="N68:N84" si="160">(L68-K68)/K68</f>
        <v>4.619310845394007E-2</v>
      </c>
    </row>
    <row r="69" spans="1:14" ht="20.100000000000001" customHeight="1" x14ac:dyDescent="0.25">
      <c r="A69" s="368"/>
      <c r="B69" s="369" t="s">
        <v>65</v>
      </c>
      <c r="C69" s="243"/>
      <c r="D69" s="244">
        <f t="shared" ref="D69:L69" si="161">D39/D9</f>
        <v>7.166679563568831</v>
      </c>
      <c r="E69" s="244">
        <f t="shared" si="161"/>
        <v>7.166698000877358</v>
      </c>
      <c r="F69" s="370">
        <f t="shared" si="161"/>
        <v>7.1667251877670921</v>
      </c>
      <c r="G69" s="370">
        <f t="shared" si="161"/>
        <v>7.1666259616558801</v>
      </c>
      <c r="H69" s="370">
        <f t="shared" si="161"/>
        <v>7.8392796020770064</v>
      </c>
      <c r="I69" s="370">
        <f t="shared" ref="I69:J69" si="162">I39/I9</f>
        <v>9.4818859153936614</v>
      </c>
      <c r="J69" s="370">
        <f t="shared" si="162"/>
        <v>9.6753767819240828</v>
      </c>
      <c r="K69" s="370">
        <f t="shared" si="161"/>
        <v>9.6749778735783831</v>
      </c>
      <c r="L69" s="371">
        <f t="shared" si="161"/>
        <v>9.6749272405747728</v>
      </c>
      <c r="N69" s="30">
        <f t="shared" si="160"/>
        <v>-5.2333973546932542E-6</v>
      </c>
    </row>
    <row r="70" spans="1:14" ht="20.100000000000001" customHeight="1" x14ac:dyDescent="0.25">
      <c r="A70" s="368"/>
      <c r="B70" s="369" t="s">
        <v>66</v>
      </c>
      <c r="C70" s="243">
        <f t="shared" ref="C70:L70" si="163">C40/C10</f>
        <v>11.43769394680076</v>
      </c>
      <c r="D70" s="244">
        <f t="shared" si="163"/>
        <v>11.792197185065676</v>
      </c>
      <c r="E70" s="244">
        <f t="shared" si="163"/>
        <v>12.280357291607496</v>
      </c>
      <c r="F70" s="370">
        <f t="shared" si="163"/>
        <v>12.214009910256605</v>
      </c>
      <c r="G70" s="370">
        <f t="shared" si="163"/>
        <v>12.424023869009668</v>
      </c>
      <c r="H70" s="370">
        <f t="shared" si="163"/>
        <v>12.626207341385669</v>
      </c>
      <c r="I70" s="370">
        <f t="shared" ref="I70:J70" si="164">I40/I10</f>
        <v>13.280672387902152</v>
      </c>
      <c r="J70" s="370">
        <f t="shared" si="164"/>
        <v>14.073153597386629</v>
      </c>
      <c r="K70" s="370">
        <f t="shared" si="163"/>
        <v>13.82839645171555</v>
      </c>
      <c r="L70" s="371">
        <f t="shared" si="163"/>
        <v>15.071026375422431</v>
      </c>
      <c r="N70" s="30">
        <f t="shared" si="160"/>
        <v>8.9860738954495339E-2</v>
      </c>
    </row>
    <row r="71" spans="1:14" ht="20.100000000000001" customHeight="1" x14ac:dyDescent="0.25">
      <c r="A71" s="368"/>
      <c r="B71" s="372" t="s">
        <v>67</v>
      </c>
      <c r="C71" s="243">
        <f t="shared" ref="C71:L71" si="165">C41/C11</f>
        <v>3.2867790174304434</v>
      </c>
      <c r="D71" s="244">
        <f t="shared" si="165"/>
        <v>3.0641662754746912</v>
      </c>
      <c r="E71" s="244">
        <f t="shared" si="165"/>
        <v>3.1555419770605919</v>
      </c>
      <c r="F71" s="370">
        <f t="shared" si="165"/>
        <v>3.0976256418072028</v>
      </c>
      <c r="G71" s="370">
        <f t="shared" si="165"/>
        <v>3.6881953236657412</v>
      </c>
      <c r="H71" s="370">
        <f t="shared" si="165"/>
        <v>3.4390654402225365</v>
      </c>
      <c r="I71" s="370">
        <f t="shared" ref="I71:J71" si="166">I41/I11</f>
        <v>3.344162273104998</v>
      </c>
      <c r="J71" s="370">
        <f t="shared" si="166"/>
        <v>3.1723634153720806</v>
      </c>
      <c r="K71" s="370">
        <f t="shared" si="165"/>
        <v>2.8773415419839137</v>
      </c>
      <c r="L71" s="371">
        <f t="shared" si="165"/>
        <v>3.4744993993543454</v>
      </c>
      <c r="N71" s="30">
        <f t="shared" si="160"/>
        <v>0.2075380515858726</v>
      </c>
    </row>
    <row r="72" spans="1:14" ht="20.100000000000001" customHeight="1" x14ac:dyDescent="0.25">
      <c r="A72" s="368"/>
      <c r="B72" s="372" t="s">
        <v>82</v>
      </c>
      <c r="C72" s="243"/>
      <c r="D72" s="244"/>
      <c r="E72" s="244"/>
      <c r="F72" s="370"/>
      <c r="G72" s="370"/>
      <c r="H72" s="370"/>
      <c r="I72" s="370"/>
      <c r="J72" s="370"/>
      <c r="K72" s="370"/>
      <c r="L72" s="371"/>
      <c r="N72" s="30"/>
    </row>
    <row r="73" spans="1:14" ht="20.100000000000001" customHeight="1" x14ac:dyDescent="0.25">
      <c r="A73" s="368"/>
      <c r="B73" s="372" t="s">
        <v>83</v>
      </c>
      <c r="C73" s="243"/>
      <c r="D73" s="244"/>
      <c r="E73" s="244"/>
      <c r="F73" s="370"/>
      <c r="G73" s="370"/>
      <c r="H73" s="370"/>
      <c r="I73" s="370"/>
      <c r="J73" s="370"/>
      <c r="K73" s="370"/>
      <c r="L73" s="371"/>
      <c r="N73" s="30"/>
    </row>
    <row r="74" spans="1:14" ht="20.100000000000001" customHeight="1" thickBot="1" x14ac:dyDescent="0.3">
      <c r="A74" s="368"/>
      <c r="B74" s="372" t="s">
        <v>69</v>
      </c>
      <c r="C74" s="243"/>
      <c r="D74" s="244"/>
      <c r="E74" s="244"/>
      <c r="F74" s="370"/>
      <c r="G74" s="370"/>
      <c r="H74" s="370"/>
      <c r="I74" s="370"/>
      <c r="J74" s="370"/>
      <c r="K74" s="370"/>
      <c r="L74" s="371"/>
      <c r="N74" s="30"/>
    </row>
    <row r="75" spans="1:14" ht="20.100000000000001" customHeight="1" thickBot="1" x14ac:dyDescent="0.3">
      <c r="A75" s="364" t="s">
        <v>35</v>
      </c>
      <c r="B75" s="365"/>
      <c r="C75" s="113">
        <f t="shared" ref="C75:L75" si="167">C45/C15</f>
        <v>3.2123307365165226</v>
      </c>
      <c r="D75" s="133">
        <f t="shared" si="167"/>
        <v>3.4169911944004991</v>
      </c>
      <c r="E75" s="133">
        <f t="shared" si="167"/>
        <v>3.594888865750693</v>
      </c>
      <c r="F75" s="366">
        <f t="shared" si="167"/>
        <v>3.6577742806699343</v>
      </c>
      <c r="G75" s="366">
        <f t="shared" si="167"/>
        <v>3.7299053053651443</v>
      </c>
      <c r="H75" s="366">
        <f t="shared" si="167"/>
        <v>3.9196333056686998</v>
      </c>
      <c r="I75" s="366">
        <f t="shared" ref="I75:J75" si="168">I45/I15</f>
        <v>4.1337077337729502</v>
      </c>
      <c r="J75" s="366">
        <f t="shared" si="168"/>
        <v>4.3079443613734787</v>
      </c>
      <c r="K75" s="366">
        <f t="shared" si="167"/>
        <v>4.1462227112752768</v>
      </c>
      <c r="L75" s="367">
        <f t="shared" si="167"/>
        <v>4.30278763259789</v>
      </c>
      <c r="N75" s="23">
        <f t="shared" si="160"/>
        <v>3.776085662182331E-2</v>
      </c>
    </row>
    <row r="76" spans="1:14" ht="20.100000000000001" customHeight="1" x14ac:dyDescent="0.25">
      <c r="A76" s="368"/>
      <c r="B76" s="372" t="s">
        <v>64</v>
      </c>
      <c r="C76" s="243">
        <f t="shared" ref="C76:L76" si="169">C46/C16</f>
        <v>1.4934420664299528</v>
      </c>
      <c r="D76" s="244">
        <f t="shared" si="169"/>
        <v>1.5728556903652811</v>
      </c>
      <c r="E76" s="244">
        <f t="shared" si="169"/>
        <v>1.6319326577041899</v>
      </c>
      <c r="F76" s="370">
        <f t="shared" si="169"/>
        <v>1.6117177077449589</v>
      </c>
      <c r="G76" s="370">
        <f t="shared" si="169"/>
        <v>1.7063805000410912</v>
      </c>
      <c r="H76" s="370">
        <f t="shared" si="169"/>
        <v>1.7209033426561406</v>
      </c>
      <c r="I76" s="370">
        <f t="shared" ref="I76:J76" si="170">I46/I16</f>
        <v>1.7982449746239328</v>
      </c>
      <c r="J76" s="318">
        <f t="shared" si="170"/>
        <v>1.8719119091257932</v>
      </c>
      <c r="K76" s="372">
        <f t="shared" si="169"/>
        <v>1.8538717109334957</v>
      </c>
      <c r="L76" s="371">
        <f t="shared" si="169"/>
        <v>1.882203845042292</v>
      </c>
      <c r="N76" s="241">
        <f t="shared" si="160"/>
        <v>1.5282683230831541E-2</v>
      </c>
    </row>
    <row r="77" spans="1:14" ht="20.100000000000001" customHeight="1" x14ac:dyDescent="0.25">
      <c r="A77" s="368"/>
      <c r="B77" s="372" t="s">
        <v>65</v>
      </c>
      <c r="C77" s="243"/>
      <c r="D77" s="244"/>
      <c r="E77" s="244"/>
      <c r="F77" s="370"/>
      <c r="G77" s="370"/>
      <c r="H77" s="370"/>
      <c r="I77" s="370"/>
      <c r="J77" s="244"/>
      <c r="K77" s="372"/>
      <c r="L77" s="371"/>
      <c r="N77" s="30"/>
    </row>
    <row r="78" spans="1:14" ht="20.100000000000001" customHeight="1" x14ac:dyDescent="0.25">
      <c r="A78" s="368"/>
      <c r="B78" s="372" t="s">
        <v>66</v>
      </c>
      <c r="C78" s="243">
        <f t="shared" ref="C78:L78" si="171">C48/C18</f>
        <v>3.4910603079538358</v>
      </c>
      <c r="D78" s="244">
        <f t="shared" si="171"/>
        <v>3.6806052214736713</v>
      </c>
      <c r="E78" s="244">
        <f t="shared" si="171"/>
        <v>3.8601020428309649</v>
      </c>
      <c r="F78" s="370">
        <f t="shared" si="171"/>
        <v>3.9807372284039344</v>
      </c>
      <c r="G78" s="370">
        <f t="shared" si="171"/>
        <v>4.0441689969143733</v>
      </c>
      <c r="H78" s="370">
        <f t="shared" si="171"/>
        <v>4.2245779940261965</v>
      </c>
      <c r="I78" s="370">
        <f t="shared" ref="I78:J78" si="172">I48/I18</f>
        <v>4.4247706671648004</v>
      </c>
      <c r="J78" s="244">
        <f t="shared" si="172"/>
        <v>4.5970797532937109</v>
      </c>
      <c r="K78" s="372">
        <f t="shared" si="171"/>
        <v>4.4472384345655023</v>
      </c>
      <c r="L78" s="371">
        <f t="shared" si="171"/>
        <v>4.6196176565894511</v>
      </c>
      <c r="N78" s="30">
        <f t="shared" ref="N78:N81" si="173">(L78-K78)/K78</f>
        <v>3.8760957965319975E-2</v>
      </c>
    </row>
    <row r="79" spans="1:14" ht="20.100000000000001" customHeight="1" x14ac:dyDescent="0.25">
      <c r="A79" s="368"/>
      <c r="B79" s="372" t="s">
        <v>67</v>
      </c>
      <c r="C79" s="243">
        <f t="shared" ref="C79:L79" si="174">C49/C19</f>
        <v>1.2436844975967962</v>
      </c>
      <c r="D79" s="244">
        <f t="shared" si="174"/>
        <v>1.2951535524297511</v>
      </c>
      <c r="E79" s="244">
        <f t="shared" si="174"/>
        <v>1.2663558044980239</v>
      </c>
      <c r="F79" s="370">
        <f t="shared" si="174"/>
        <v>1.2478986659216935</v>
      </c>
      <c r="G79" s="370">
        <f t="shared" si="174"/>
        <v>1.2361268153422988</v>
      </c>
      <c r="H79" s="370">
        <f t="shared" si="174"/>
        <v>1.2034259722917711</v>
      </c>
      <c r="I79" s="370">
        <f t="shared" ref="I79:J79" si="175">I49/I19</f>
        <v>1.2710042887351174</v>
      </c>
      <c r="J79" s="244">
        <f t="shared" si="175"/>
        <v>1.3227821323177</v>
      </c>
      <c r="K79" s="372">
        <f t="shared" si="174"/>
        <v>1.2827663514447849</v>
      </c>
      <c r="L79" s="371">
        <f t="shared" si="174"/>
        <v>1.2997684803153711</v>
      </c>
      <c r="N79" s="30">
        <f t="shared" si="173"/>
        <v>1.3254267896438503E-2</v>
      </c>
    </row>
    <row r="80" spans="1:14" ht="20.100000000000001" customHeight="1" x14ac:dyDescent="0.25">
      <c r="A80" s="368"/>
      <c r="B80" s="372" t="s">
        <v>82</v>
      </c>
      <c r="C80" s="243"/>
      <c r="D80" s="244"/>
      <c r="E80" s="244"/>
      <c r="F80" s="370"/>
      <c r="G80" s="370"/>
      <c r="H80" s="370">
        <f t="shared" ref="H80:L80" si="176">H50/H20</f>
        <v>7.3729603729603728</v>
      </c>
      <c r="I80" s="370">
        <f t="shared" ref="I80:J80" si="177">I50/I20</f>
        <v>3.9476457422938958</v>
      </c>
      <c r="J80" s="244">
        <f t="shared" si="177"/>
        <v>4.1361896260375355</v>
      </c>
      <c r="K80" s="372">
        <f t="shared" si="176"/>
        <v>4.0428884541753289</v>
      </c>
      <c r="L80" s="371">
        <f t="shared" si="176"/>
        <v>5.1412049127729116</v>
      </c>
      <c r="N80" s="30">
        <f t="shared" si="173"/>
        <v>0.27166627797096071</v>
      </c>
    </row>
    <row r="81" spans="1:14" ht="20.100000000000001" customHeight="1" x14ac:dyDescent="0.25">
      <c r="A81" s="368"/>
      <c r="B81" s="372" t="s">
        <v>83</v>
      </c>
      <c r="C81" s="243"/>
      <c r="D81" s="244"/>
      <c r="E81" s="244"/>
      <c r="F81" s="370"/>
      <c r="G81" s="370"/>
      <c r="H81" s="370">
        <f t="shared" ref="H81:L81" si="178">H51/H21</f>
        <v>3.2897235882652196</v>
      </c>
      <c r="I81" s="370">
        <f t="shared" ref="I81:J81" si="179">I51/I21</f>
        <v>3.3947304208505678</v>
      </c>
      <c r="J81" s="244">
        <f t="shared" si="179"/>
        <v>3.2931355443373147</v>
      </c>
      <c r="K81" s="372">
        <f t="shared" si="178"/>
        <v>3.2658505416749373</v>
      </c>
      <c r="L81" s="371">
        <f t="shared" si="178"/>
        <v>4.1045032992607142</v>
      </c>
      <c r="N81" s="30">
        <f t="shared" si="173"/>
        <v>0.25679459206227551</v>
      </c>
    </row>
    <row r="82" spans="1:14" ht="20.100000000000001" customHeight="1" thickBot="1" x14ac:dyDescent="0.3">
      <c r="A82" s="368"/>
      <c r="B82" s="372" t="s">
        <v>69</v>
      </c>
      <c r="C82" s="243"/>
      <c r="D82" s="244">
        <f t="shared" ref="D82:F82" si="180">D52/D22</f>
        <v>17.333333333333332</v>
      </c>
      <c r="E82" s="244">
        <f t="shared" si="180"/>
        <v>15.655172413793103</v>
      </c>
      <c r="F82" s="370">
        <f t="shared" si="180"/>
        <v>11.590909090909092</v>
      </c>
      <c r="G82" s="370"/>
      <c r="H82" s="370"/>
      <c r="I82" s="370"/>
      <c r="J82" s="246"/>
      <c r="K82" s="418"/>
      <c r="L82" s="329"/>
      <c r="N82" s="30"/>
    </row>
    <row r="83" spans="1:14" ht="20.100000000000001" customHeight="1" thickBot="1" x14ac:dyDescent="0.3">
      <c r="A83" s="373" t="s">
        <v>20</v>
      </c>
      <c r="B83" s="374"/>
      <c r="C83" s="375">
        <f t="shared" ref="C83:L83" si="181">C53/C23</f>
        <v>4.7569112942824816</v>
      </c>
      <c r="D83" s="115">
        <f t="shared" si="181"/>
        <v>5.1415914345030833</v>
      </c>
      <c r="E83" s="115">
        <f t="shared" si="181"/>
        <v>5.4155944930994329</v>
      </c>
      <c r="F83" s="115">
        <f t="shared" si="181"/>
        <v>5.4858614904670739</v>
      </c>
      <c r="G83" s="115">
        <f t="shared" si="181"/>
        <v>4.8047074816599187</v>
      </c>
      <c r="H83" s="115">
        <f t="shared" si="181"/>
        <v>4.927343918472844</v>
      </c>
      <c r="I83" s="115">
        <f t="shared" ref="I83:J83" si="182">I53/I23</f>
        <v>5.7070763263580266</v>
      </c>
      <c r="J83" s="115">
        <f t="shared" si="182"/>
        <v>6.0854549056118152</v>
      </c>
      <c r="K83" s="376">
        <f t="shared" si="181"/>
        <v>5.8585536473786179</v>
      </c>
      <c r="L83" s="377">
        <f t="shared" si="181"/>
        <v>6.9269893524913977</v>
      </c>
      <c r="N83" s="128">
        <f t="shared" si="160"/>
        <v>0.18237192478229608</v>
      </c>
    </row>
    <row r="84" spans="1:14" ht="20.100000000000001" customHeight="1" x14ac:dyDescent="0.25">
      <c r="A84" s="368"/>
      <c r="B84" s="372" t="s">
        <v>64</v>
      </c>
      <c r="C84" s="243">
        <f t="shared" ref="C84:L84" si="183">C54/C24</f>
        <v>2.1389747303458471</v>
      </c>
      <c r="D84" s="244">
        <f t="shared" si="183"/>
        <v>2.2251103392291163</v>
      </c>
      <c r="E84" s="244">
        <f t="shared" si="183"/>
        <v>2.1921401019079156</v>
      </c>
      <c r="F84" s="244">
        <f t="shared" si="183"/>
        <v>2.2461402270342883</v>
      </c>
      <c r="G84" s="244">
        <f t="shared" si="183"/>
        <v>2.0994181246132841</v>
      </c>
      <c r="H84" s="244">
        <f t="shared" si="183"/>
        <v>2.1261292111429979</v>
      </c>
      <c r="I84" s="244">
        <f t="shared" ref="I84:J84" si="184">I54/I24</f>
        <v>2.3996018713818348</v>
      </c>
      <c r="J84" s="318">
        <f t="shared" si="184"/>
        <v>2.5461061022660645</v>
      </c>
      <c r="K84" s="418">
        <f t="shared" si="183"/>
        <v>2.5058866580612356</v>
      </c>
      <c r="L84" s="329">
        <f t="shared" si="183"/>
        <v>2.6554772366181445</v>
      </c>
      <c r="N84" s="241">
        <f t="shared" si="160"/>
        <v>5.96956682281252E-2</v>
      </c>
    </row>
    <row r="85" spans="1:14" ht="20.100000000000001" customHeight="1" x14ac:dyDescent="0.25">
      <c r="A85" s="368"/>
      <c r="B85" s="372" t="s">
        <v>65</v>
      </c>
      <c r="C85" s="243"/>
      <c r="D85" s="244">
        <f t="shared" ref="D85:L85" si="185">D55/D25</f>
        <v>7.166679563568831</v>
      </c>
      <c r="E85" s="244">
        <f t="shared" si="185"/>
        <v>7.166698000877358</v>
      </c>
      <c r="F85" s="244">
        <f t="shared" si="185"/>
        <v>7.1667251877670921</v>
      </c>
      <c r="G85" s="244">
        <f t="shared" si="185"/>
        <v>7.1666259616558801</v>
      </c>
      <c r="H85" s="244">
        <f t="shared" si="185"/>
        <v>7.8392796020770064</v>
      </c>
      <c r="I85" s="244">
        <f t="shared" ref="I85:J85" si="186">I55/I25</f>
        <v>9.4818859153936614</v>
      </c>
      <c r="J85" s="244">
        <f t="shared" si="186"/>
        <v>9.6753767819240828</v>
      </c>
      <c r="K85" s="418">
        <f t="shared" si="185"/>
        <v>9.6749778735783831</v>
      </c>
      <c r="L85" s="329">
        <f t="shared" si="185"/>
        <v>9.6749272405747728</v>
      </c>
      <c r="N85" s="30">
        <f t="shared" ref="N85:N87" si="187">(L85-K85)/K85</f>
        <v>-5.2333973546932542E-6</v>
      </c>
    </row>
    <row r="86" spans="1:14" ht="20.100000000000001" customHeight="1" x14ac:dyDescent="0.25">
      <c r="A86" s="368"/>
      <c r="B86" s="372" t="s">
        <v>66</v>
      </c>
      <c r="C86" s="243">
        <f t="shared" ref="C86:L86" si="188">C56/C26</f>
        <v>5.2313248842630777</v>
      </c>
      <c r="D86" s="244">
        <f t="shared" si="188"/>
        <v>5.5980166506231033</v>
      </c>
      <c r="E86" s="244">
        <f t="shared" si="188"/>
        <v>5.8933513866208029</v>
      </c>
      <c r="F86" s="244">
        <f t="shared" si="188"/>
        <v>6.0730719928039765</v>
      </c>
      <c r="G86" s="244">
        <f t="shared" si="188"/>
        <v>5.2648168901350445</v>
      </c>
      <c r="H86" s="244">
        <f t="shared" si="188"/>
        <v>5.3532637994900911</v>
      </c>
      <c r="I86" s="244">
        <f t="shared" ref="I86:J86" si="189">I56/I26</f>
        <v>6.1867238838887939</v>
      </c>
      <c r="J86" s="244">
        <f t="shared" si="189"/>
        <v>6.5768259764601282</v>
      </c>
      <c r="K86" s="418">
        <f t="shared" si="188"/>
        <v>6.3666711177589494</v>
      </c>
      <c r="L86" s="329">
        <f t="shared" si="188"/>
        <v>7.539880463046968</v>
      </c>
      <c r="N86" s="30">
        <f t="shared" si="187"/>
        <v>0.18427359032501509</v>
      </c>
    </row>
    <row r="87" spans="1:14" ht="20.100000000000001" customHeight="1" x14ac:dyDescent="0.25">
      <c r="A87" s="368"/>
      <c r="B87" s="372" t="s">
        <v>67</v>
      </c>
      <c r="C87" s="243">
        <f t="shared" ref="C87:L87" si="190">C57/C27</f>
        <v>2.5258922375773838</v>
      </c>
      <c r="D87" s="244">
        <f t="shared" si="190"/>
        <v>2.4776537038239304</v>
      </c>
      <c r="E87" s="244">
        <f t="shared" si="190"/>
        <v>2.6141439079588764</v>
      </c>
      <c r="F87" s="244">
        <f t="shared" si="190"/>
        <v>2.4093725637397858</v>
      </c>
      <c r="G87" s="244">
        <f t="shared" si="190"/>
        <v>2.5373116913667371</v>
      </c>
      <c r="H87" s="244">
        <f t="shared" si="190"/>
        <v>2.2577989692142326</v>
      </c>
      <c r="I87" s="244">
        <f t="shared" ref="I87:J87" si="191">I57/I27</f>
        <v>2.5813691591581174</v>
      </c>
      <c r="J87" s="244">
        <f t="shared" si="191"/>
        <v>2.5238461569807247</v>
      </c>
      <c r="K87" s="418">
        <f t="shared" si="190"/>
        <v>2.3395836336385782</v>
      </c>
      <c r="L87" s="329">
        <f t="shared" si="190"/>
        <v>2.7004325107241645</v>
      </c>
      <c r="N87" s="30">
        <f t="shared" si="187"/>
        <v>0.15423636577777949</v>
      </c>
    </row>
    <row r="88" spans="1:14" ht="20.100000000000001" customHeight="1" x14ac:dyDescent="0.25">
      <c r="A88" s="368"/>
      <c r="B88" s="372" t="s">
        <v>82</v>
      </c>
      <c r="C88" s="243"/>
      <c r="D88" s="244"/>
      <c r="E88" s="244"/>
      <c r="F88" s="244"/>
      <c r="G88" s="244"/>
      <c r="H88" s="244">
        <f t="shared" ref="H88:L88" si="192">H58/H28</f>
        <v>7.3729603729603728</v>
      </c>
      <c r="I88" s="244">
        <f t="shared" ref="I88:J88" si="193">I58/I28</f>
        <v>3.9476457422938958</v>
      </c>
      <c r="J88" s="244">
        <f t="shared" si="193"/>
        <v>4.1361896260375355</v>
      </c>
      <c r="K88" s="418">
        <f t="shared" si="192"/>
        <v>4.0428884541753289</v>
      </c>
      <c r="L88" s="329">
        <f t="shared" si="192"/>
        <v>5.1412049127729116</v>
      </c>
      <c r="N88" s="30">
        <f t="shared" ref="N88:N89" si="194">(L88-K88)/K88</f>
        <v>0.27166627797096071</v>
      </c>
    </row>
    <row r="89" spans="1:14" ht="20.100000000000001" customHeight="1" x14ac:dyDescent="0.25">
      <c r="A89" s="368"/>
      <c r="B89" s="372" t="s">
        <v>83</v>
      </c>
      <c r="C89" s="243"/>
      <c r="D89" s="244"/>
      <c r="E89" s="244"/>
      <c r="F89" s="244"/>
      <c r="G89" s="244"/>
      <c r="H89" s="244">
        <f t="shared" ref="H89:L89" si="195">H59/H29</f>
        <v>3.2897235882652196</v>
      </c>
      <c r="I89" s="244">
        <f t="shared" ref="I89:J89" si="196">I59/I29</f>
        <v>3.3947304208505678</v>
      </c>
      <c r="J89" s="244">
        <f t="shared" si="196"/>
        <v>3.2931355443373147</v>
      </c>
      <c r="K89" s="418">
        <f t="shared" si="195"/>
        <v>3.2658505416749373</v>
      </c>
      <c r="L89" s="329">
        <f t="shared" si="195"/>
        <v>4.1045032992607142</v>
      </c>
      <c r="N89" s="30">
        <f t="shared" si="194"/>
        <v>0.25679459206227551</v>
      </c>
    </row>
    <row r="90" spans="1:14" ht="20.100000000000001" customHeight="1" thickBot="1" x14ac:dyDescent="0.3">
      <c r="A90" s="378"/>
      <c r="B90" s="379" t="s">
        <v>69</v>
      </c>
      <c r="C90" s="245"/>
      <c r="D90" s="246">
        <f t="shared" ref="D90:F90" si="197">D60/D30</f>
        <v>17.333333333333332</v>
      </c>
      <c r="E90" s="246">
        <f t="shared" si="197"/>
        <v>15.655172413793103</v>
      </c>
      <c r="F90" s="246">
        <f t="shared" si="197"/>
        <v>11.590909090909092</v>
      </c>
      <c r="G90" s="246"/>
      <c r="H90" s="246"/>
      <c r="I90" s="246"/>
      <c r="J90" s="246"/>
      <c r="K90" s="419"/>
      <c r="L90" s="330"/>
      <c r="M90" s="328"/>
      <c r="N90" s="34"/>
    </row>
    <row r="91" spans="1:14" ht="20.100000000000001" customHeight="1" x14ac:dyDescent="0.25"/>
    <row r="92" spans="1:14" ht="15.75" x14ac:dyDescent="0.25">
      <c r="A92" s="99" t="s">
        <v>38</v>
      </c>
    </row>
  </sheetData>
  <mergeCells count="51">
    <mergeCell ref="Y35:Z35"/>
    <mergeCell ref="N65:N66"/>
    <mergeCell ref="J65:J66"/>
    <mergeCell ref="J35:J36"/>
    <mergeCell ref="Q5:Q6"/>
    <mergeCell ref="Q35:Q36"/>
    <mergeCell ref="Y5:Z5"/>
    <mergeCell ref="P5:P6"/>
    <mergeCell ref="S5:S6"/>
    <mergeCell ref="S35:S36"/>
    <mergeCell ref="I35:I36"/>
    <mergeCell ref="T35:T36"/>
    <mergeCell ref="I65:I66"/>
    <mergeCell ref="K65:L65"/>
    <mergeCell ref="V5:W5"/>
    <mergeCell ref="K35:L35"/>
    <mergeCell ref="V35:W35"/>
    <mergeCell ref="R35:R36"/>
    <mergeCell ref="N35:N36"/>
    <mergeCell ref="R5:R6"/>
    <mergeCell ref="T5:T6"/>
    <mergeCell ref="U5:U6"/>
    <mergeCell ref="U35:U36"/>
    <mergeCell ref="O35:O36"/>
    <mergeCell ref="P35:P36"/>
    <mergeCell ref="O5:O6"/>
    <mergeCell ref="A5:B6"/>
    <mergeCell ref="C5:C6"/>
    <mergeCell ref="D5:D6"/>
    <mergeCell ref="E5:E6"/>
    <mergeCell ref="N5:N6"/>
    <mergeCell ref="J5:J6"/>
    <mergeCell ref="K5:L5"/>
    <mergeCell ref="H5:H6"/>
    <mergeCell ref="F5:F6"/>
    <mergeCell ref="G5:G6"/>
    <mergeCell ref="I5:I6"/>
    <mergeCell ref="H65:H66"/>
    <mergeCell ref="F65:F66"/>
    <mergeCell ref="A35:B36"/>
    <mergeCell ref="C35:C36"/>
    <mergeCell ref="D35:D36"/>
    <mergeCell ref="E35:E36"/>
    <mergeCell ref="G65:G66"/>
    <mergeCell ref="A65:B66"/>
    <mergeCell ref="C65:C66"/>
    <mergeCell ref="D65:D66"/>
    <mergeCell ref="E65:E66"/>
    <mergeCell ref="H35:H36"/>
    <mergeCell ref="F35:F36"/>
    <mergeCell ref="G35:G3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N67:N90</xm:sqref>
        </x14:conditionalFormatting>
        <x14:conditionalFormatting xmlns:xm="http://schemas.microsoft.com/office/excel/2006/main">
          <x14:cfRule type="iconSet" priority="5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Y7:Z30</xm:sqref>
        </x14:conditionalFormatting>
        <x14:conditionalFormatting xmlns:xm="http://schemas.microsoft.com/office/excel/2006/main">
          <x14:cfRule type="iconSet" priority="2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Y37:Z60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C110"/>
  <sheetViews>
    <sheetView showGridLines="0" topLeftCell="L63" zoomScale="111" zoomScaleNormal="111" workbookViewId="0">
      <selection activeCell="E107" sqref="E107:H107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2" width="12.425781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74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(JAN-JUN)</v>
      </c>
    </row>
    <row r="4" spans="1:29" ht="15.75" thickBot="1" x14ac:dyDescent="0.3"/>
    <row r="5" spans="1:29" ht="24" customHeight="1" x14ac:dyDescent="0.25">
      <c r="A5" s="479" t="s">
        <v>78</v>
      </c>
      <c r="B5" s="464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95</v>
      </c>
      <c r="L5" s="467"/>
      <c r="N5" s="49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71">
        <v>2023</v>
      </c>
      <c r="V5" s="466" t="str">
        <f>K5</f>
        <v>janeiro - junho</v>
      </c>
      <c r="W5" s="467"/>
      <c r="Y5" s="502" t="s">
        <v>87</v>
      </c>
      <c r="Z5" s="503"/>
    </row>
    <row r="6" spans="1:29" ht="20.25" customHeight="1" thickBot="1" x14ac:dyDescent="0.3">
      <c r="A6" s="480"/>
      <c r="B6" s="465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68"/>
      <c r="R6" s="468"/>
      <c r="S6" s="468"/>
      <c r="T6" s="468"/>
      <c r="U6" s="497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28211839</v>
      </c>
      <c r="I7" s="36">
        <v>49543492.519999996</v>
      </c>
      <c r="J7" s="15">
        <v>52000460.014000006</v>
      </c>
      <c r="K7" s="384">
        <v>23051046.417999998</v>
      </c>
      <c r="L7" s="179">
        <v>29418709.019000005</v>
      </c>
      <c r="M7" s="1"/>
      <c r="N7" s="134">
        <f t="shared" ref="N7:T7" si="0">C7/C27</f>
        <v>0.32652158243079221</v>
      </c>
      <c r="O7" s="21">
        <f t="shared" si="0"/>
        <v>0.33866384265840116</v>
      </c>
      <c r="P7" s="21">
        <f t="shared" si="0"/>
        <v>0.35128215295789383</v>
      </c>
      <c r="Q7" s="21">
        <f t="shared" si="0"/>
        <v>0.36067818363360377</v>
      </c>
      <c r="R7" s="259">
        <f t="shared" si="0"/>
        <v>0.22686829052615803</v>
      </c>
      <c r="S7" s="259">
        <f t="shared" si="0"/>
        <v>0.20557131612926036</v>
      </c>
      <c r="T7" s="259">
        <f t="shared" si="0"/>
        <v>0.31725454863435182</v>
      </c>
      <c r="U7" s="22">
        <f>J7/J27</f>
        <v>0.3320832944669278</v>
      </c>
      <c r="V7" s="20">
        <f>K7/K27</f>
        <v>0.31364019918384256</v>
      </c>
      <c r="W7" s="234">
        <f>L7/L27</f>
        <v>0.38155466902120766</v>
      </c>
      <c r="X7" s="1"/>
      <c r="Y7" s="101">
        <f>(L7-K7)/K7</f>
        <v>0.27624180202195314</v>
      </c>
      <c r="Z7" s="101">
        <f>(W7-V7)*100</f>
        <v>6.7914469837365097</v>
      </c>
      <c r="AC7" s="1"/>
    </row>
    <row r="8" spans="1:29" ht="20.100000000000001" customHeight="1" x14ac:dyDescent="0.25">
      <c r="A8" s="24"/>
      <c r="B8" s="143" t="s">
        <v>64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80">
        <v>18531059</v>
      </c>
      <c r="I8" s="35">
        <v>32933192.278000005</v>
      </c>
      <c r="J8" s="12">
        <v>35070132.763000004</v>
      </c>
      <c r="K8" s="2">
        <v>15541116.254999997</v>
      </c>
      <c r="L8" s="12">
        <v>20387399.326000001</v>
      </c>
      <c r="N8" s="77">
        <f t="shared" ref="N8" si="1">C8/$C$7</f>
        <v>0.67885034521983378</v>
      </c>
      <c r="O8" s="18">
        <f t="shared" ref="O8" si="2">D8/$D$7</f>
        <v>0.6619145367418986</v>
      </c>
      <c r="P8" s="18">
        <f t="shared" ref="P8" si="3">E8/$E$7</f>
        <v>0.67539327236842095</v>
      </c>
      <c r="Q8" s="37">
        <f>F8/$F$7</f>
        <v>0.67435483744397606</v>
      </c>
      <c r="R8" s="37">
        <f>G8/$G$7</f>
        <v>0.66362959583179493</v>
      </c>
      <c r="S8" s="37">
        <f>H8/$H$7</f>
        <v>0.65685398956090735</v>
      </c>
      <c r="T8" s="37">
        <f>I8/$I$7</f>
        <v>0.66473295690055256</v>
      </c>
      <c r="U8" s="37">
        <f>J8/$J$7</f>
        <v>0.67441966385601448</v>
      </c>
      <c r="V8" s="382">
        <f>K8/$K$7</f>
        <v>0.67420437116747634</v>
      </c>
      <c r="W8" s="383">
        <f>L8/$L$7</f>
        <v>0.69300795330049481</v>
      </c>
      <c r="Y8" s="386">
        <f t="shared" ref="Y8:Y16" si="4">(L8-K8)/K8</f>
        <v>0.31183622794410432</v>
      </c>
      <c r="Z8" s="108">
        <f t="shared" ref="Z8:Z36" si="5">(W8-V8)*100</f>
        <v>1.880358213301847</v>
      </c>
    </row>
    <row r="9" spans="1:29" ht="20.100000000000001" customHeight="1" x14ac:dyDescent="0.25">
      <c r="A9" s="24"/>
      <c r="B9" s="143" t="s">
        <v>65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81">
        <v>4596072</v>
      </c>
      <c r="I9" s="35">
        <v>7525868.992999997</v>
      </c>
      <c r="J9" s="12">
        <v>7348907.0030000014</v>
      </c>
      <c r="K9" s="2">
        <v>3037497.1509999996</v>
      </c>
      <c r="L9" s="12">
        <v>3831278.8480000012</v>
      </c>
      <c r="N9" s="77">
        <f t="shared" ref="N9:N15" si="6">C9/$C$7</f>
        <v>0.1247847591743859</v>
      </c>
      <c r="O9" s="18">
        <f t="shared" ref="O9:O15" si="7">D9/$D$7</f>
        <v>0.13769594722191986</v>
      </c>
      <c r="P9" s="18">
        <f t="shared" ref="P9:P15" si="8">E9/$E$7</f>
        <v>0.14815106510522083</v>
      </c>
      <c r="Q9" s="37">
        <f t="shared" ref="Q9:Q15" si="9">F9/$F$7</f>
        <v>0.15828055390014584</v>
      </c>
      <c r="R9" s="37">
        <f t="shared" ref="R9:R16" si="10">G9/$G$7</f>
        <v>0.14810542777926408</v>
      </c>
      <c r="S9" s="37">
        <f t="shared" ref="S9:S16" si="11">H9/$H$7</f>
        <v>0.16291288207053783</v>
      </c>
      <c r="T9" s="37">
        <f t="shared" ref="T9:T16" si="12">I9/$I$7</f>
        <v>0.15190428874108769</v>
      </c>
      <c r="U9" s="37">
        <f t="shared" ref="U9:U16" si="13">J9/$J$7</f>
        <v>0.14132388446220412</v>
      </c>
      <c r="V9" s="96">
        <f t="shared" ref="V9:V14" si="14">K9/$K$7</f>
        <v>0.13177263608423834</v>
      </c>
      <c r="W9" s="19">
        <f t="shared" ref="W9:W14" si="15">L9/$L$7</f>
        <v>0.13023273201844374</v>
      </c>
      <c r="Y9" s="387">
        <f t="shared" si="4"/>
        <v>0.26132755276451014</v>
      </c>
      <c r="Z9" s="104">
        <f t="shared" ref="Z9:Z12" si="16">(W9-V9)*100</f>
        <v>-0.15399040657946006</v>
      </c>
    </row>
    <row r="10" spans="1:29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81">
        <v>26994</v>
      </c>
      <c r="I10" s="35">
        <v>14786.144999999997</v>
      </c>
      <c r="J10" s="12">
        <v>12779.006999999998</v>
      </c>
      <c r="K10" s="2">
        <v>6182.6509999999998</v>
      </c>
      <c r="L10" s="12">
        <v>1890.3519999999999</v>
      </c>
      <c r="N10" s="77">
        <f t="shared" si="6"/>
        <v>7.0760857146603083E-4</v>
      </c>
      <c r="O10" s="18">
        <f t="shared" si="7"/>
        <v>8.9275757488317708E-4</v>
      </c>
      <c r="P10" s="18">
        <f t="shared" si="8"/>
        <v>1.3523726305917541E-3</v>
      </c>
      <c r="Q10" s="37">
        <f t="shared" si="9"/>
        <v>7.9267241639800019E-4</v>
      </c>
      <c r="R10" s="37">
        <f t="shared" si="10"/>
        <v>1.19065699813234E-3</v>
      </c>
      <c r="S10" s="37">
        <f t="shared" si="11"/>
        <v>9.5683234262041545E-4</v>
      </c>
      <c r="T10" s="37">
        <f t="shared" si="12"/>
        <v>2.9844777281357471E-4</v>
      </c>
      <c r="U10" s="37">
        <f t="shared" si="13"/>
        <v>2.4574796062495457E-4</v>
      </c>
      <c r="V10" s="96">
        <f t="shared" si="14"/>
        <v>2.682156327259885E-4</v>
      </c>
      <c r="W10" s="19">
        <f t="shared" si="15"/>
        <v>6.4256796543285449E-5</v>
      </c>
      <c r="Y10" s="387">
        <f t="shared" si="4"/>
        <v>-0.69424895566642852</v>
      </c>
      <c r="Z10" s="104">
        <f t="shared" si="16"/>
        <v>-2.0395883618270307E-2</v>
      </c>
      <c r="AC10" s="1"/>
    </row>
    <row r="11" spans="1:29" ht="20.100000000000001" customHeight="1" x14ac:dyDescent="0.25">
      <c r="A11" s="24"/>
      <c r="B11" s="143" t="s">
        <v>66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81">
        <v>3837005</v>
      </c>
      <c r="I11" s="35">
        <v>6906738.6999999965</v>
      </c>
      <c r="J11" s="12">
        <v>6877345.5570000047</v>
      </c>
      <c r="K11" s="2">
        <v>3039577.1069999994</v>
      </c>
      <c r="L11" s="12">
        <v>4033651.2559999991</v>
      </c>
      <c r="N11" s="77">
        <f t="shared" si="6"/>
        <v>0.14792255221896117</v>
      </c>
      <c r="O11" s="18">
        <f t="shared" si="7"/>
        <v>0.14872360693639858</v>
      </c>
      <c r="P11" s="18">
        <f t="shared" si="8"/>
        <v>0.12867840865445113</v>
      </c>
      <c r="Q11" s="37">
        <f t="shared" si="9"/>
        <v>0.12555276228026635</v>
      </c>
      <c r="R11" s="37">
        <f t="shared" si="10"/>
        <v>0.1416729949346319</v>
      </c>
      <c r="S11" s="37">
        <f t="shared" si="11"/>
        <v>0.13600690830541037</v>
      </c>
      <c r="T11" s="37">
        <f t="shared" si="12"/>
        <v>0.13940758611661955</v>
      </c>
      <c r="U11" s="37">
        <f t="shared" si="13"/>
        <v>0.13225547533903406</v>
      </c>
      <c r="V11" s="96">
        <f t="shared" si="14"/>
        <v>0.13186286869070152</v>
      </c>
      <c r="W11" s="19">
        <f t="shared" si="15"/>
        <v>0.13711176970392802</v>
      </c>
      <c r="Y11" s="387">
        <f t="shared" si="4"/>
        <v>0.32704357020938701</v>
      </c>
      <c r="Z11" s="104">
        <f t="shared" si="16"/>
        <v>0.52489010132265035</v>
      </c>
    </row>
    <row r="12" spans="1:29" ht="20.100000000000001" customHeight="1" x14ac:dyDescent="0.25">
      <c r="A12" s="24"/>
      <c r="B12" t="s">
        <v>67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81">
        <v>997003</v>
      </c>
      <c r="I12" s="35">
        <v>1791449.3810000008</v>
      </c>
      <c r="J12" s="12">
        <v>2289126.2939999998</v>
      </c>
      <c r="K12" s="2">
        <v>1196177.628</v>
      </c>
      <c r="L12" s="12">
        <v>975867.08799999987</v>
      </c>
      <c r="N12" s="77">
        <f t="shared" si="6"/>
        <v>4.0820286527155275E-2</v>
      </c>
      <c r="O12" s="18">
        <f t="shared" si="7"/>
        <v>4.7574800325653768E-2</v>
      </c>
      <c r="P12" s="18">
        <f t="shared" si="8"/>
        <v>4.3750878669629123E-2</v>
      </c>
      <c r="Q12" s="37">
        <f t="shared" si="9"/>
        <v>3.4534972881998333E-2</v>
      </c>
      <c r="R12" s="37">
        <f t="shared" si="10"/>
        <v>3.7664421111229029E-2</v>
      </c>
      <c r="S12" s="37">
        <f t="shared" si="11"/>
        <v>3.5339879828464919E-2</v>
      </c>
      <c r="T12" s="37">
        <f t="shared" si="12"/>
        <v>3.6159125848401148E-2</v>
      </c>
      <c r="U12" s="37">
        <f t="shared" si="13"/>
        <v>4.4021270069220575E-2</v>
      </c>
      <c r="V12" s="96">
        <f t="shared" si="14"/>
        <v>5.1892552134463373E-2</v>
      </c>
      <c r="W12" s="19">
        <f t="shared" si="15"/>
        <v>3.3171648945225243E-2</v>
      </c>
      <c r="Y12" s="387">
        <f t="shared" si="4"/>
        <v>-0.18417878318653871</v>
      </c>
      <c r="Z12" s="104">
        <f t="shared" si="16"/>
        <v>-1.8720903189238129</v>
      </c>
    </row>
    <row r="13" spans="1:29" ht="20.100000000000001" customHeight="1" x14ac:dyDescent="0.25">
      <c r="A13" s="24"/>
      <c r="B13" s="143" t="s">
        <v>82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81">
        <v>6760</v>
      </c>
      <c r="I13" s="35">
        <v>4931.2390000000005</v>
      </c>
      <c r="J13" s="12">
        <v>7168.9759999999997</v>
      </c>
      <c r="K13" s="2">
        <v>2305.328</v>
      </c>
      <c r="L13" s="12">
        <v>2205.6579999999999</v>
      </c>
      <c r="N13" s="77">
        <f t="shared" si="6"/>
        <v>0</v>
      </c>
      <c r="O13" s="18">
        <f t="shared" si="7"/>
        <v>0</v>
      </c>
      <c r="P13" s="18">
        <f t="shared" si="8"/>
        <v>0</v>
      </c>
      <c r="Q13" s="37">
        <f t="shared" si="9"/>
        <v>0</v>
      </c>
      <c r="R13" s="37">
        <f t="shared" si="10"/>
        <v>0</v>
      </c>
      <c r="S13" s="37">
        <f t="shared" si="11"/>
        <v>2.3961571594109833E-4</v>
      </c>
      <c r="T13" s="37">
        <f t="shared" si="12"/>
        <v>9.9533536074577914E-5</v>
      </c>
      <c r="U13" s="37">
        <f t="shared" si="13"/>
        <v>1.3786370347627515E-4</v>
      </c>
      <c r="V13" s="96">
        <f t="shared" si="14"/>
        <v>1.0000968972062916E-4</v>
      </c>
      <c r="W13" s="19">
        <f t="shared" si="15"/>
        <v>7.4974669982135543E-5</v>
      </c>
      <c r="Y13" s="387">
        <f t="shared" si="4"/>
        <v>-4.3234628651541158E-2</v>
      </c>
      <c r="Z13" s="104">
        <f t="shared" ref="Z13:Z16" si="17">(W13-V13)*100</f>
        <v>-2.5035019738493614E-3</v>
      </c>
    </row>
    <row r="14" spans="1:29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81">
        <v>0</v>
      </c>
      <c r="I14" s="35"/>
      <c r="J14" s="12">
        <v>296.35500000000002</v>
      </c>
      <c r="K14" s="2"/>
      <c r="L14" s="12">
        <v>2479.4070000000002</v>
      </c>
      <c r="N14" s="77">
        <f t="shared" si="6"/>
        <v>0</v>
      </c>
      <c r="O14" s="18">
        <f t="shared" si="7"/>
        <v>0</v>
      </c>
      <c r="P14" s="18">
        <f t="shared" si="8"/>
        <v>0</v>
      </c>
      <c r="Q14" s="37">
        <f t="shared" si="9"/>
        <v>2.0998422682914709E-5</v>
      </c>
      <c r="R14" s="37">
        <f t="shared" si="10"/>
        <v>1.7062493208365133E-5</v>
      </c>
      <c r="S14" s="37">
        <f t="shared" si="11"/>
        <v>0</v>
      </c>
      <c r="T14" s="37">
        <f t="shared" si="12"/>
        <v>0</v>
      </c>
      <c r="U14" s="37">
        <f t="shared" si="13"/>
        <v>5.699084198874641E-6</v>
      </c>
      <c r="V14" s="96">
        <f t="shared" si="14"/>
        <v>0</v>
      </c>
      <c r="W14" s="19">
        <f t="shared" si="15"/>
        <v>8.4279938946290304E-5</v>
      </c>
      <c r="Y14" s="387"/>
      <c r="Z14" s="104">
        <f t="shared" si="17"/>
        <v>8.4279938946290305E-3</v>
      </c>
      <c r="AC14" s="1"/>
    </row>
    <row r="15" spans="1:29" ht="20.100000000000001" customHeight="1" x14ac:dyDescent="0.25">
      <c r="A15" s="24"/>
      <c r="B15" s="143" t="s">
        <v>83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81">
        <v>0</v>
      </c>
      <c r="I15" s="35">
        <v>0</v>
      </c>
      <c r="J15" s="12">
        <v>0</v>
      </c>
      <c r="K15" s="10"/>
      <c r="L15" s="161"/>
      <c r="N15" s="77">
        <f t="shared" si="6"/>
        <v>0</v>
      </c>
      <c r="O15" s="18">
        <f t="shared" si="7"/>
        <v>0</v>
      </c>
      <c r="P15" s="18">
        <f t="shared" si="8"/>
        <v>0</v>
      </c>
      <c r="Q15" s="37">
        <f t="shared" si="9"/>
        <v>0</v>
      </c>
      <c r="R15" s="37">
        <f t="shared" si="10"/>
        <v>0</v>
      </c>
      <c r="S15" s="37">
        <f t="shared" si="11"/>
        <v>0</v>
      </c>
      <c r="T15" s="37">
        <f t="shared" si="12"/>
        <v>0</v>
      </c>
      <c r="U15" s="37">
        <f t="shared" si="13"/>
        <v>0</v>
      </c>
      <c r="V15" s="96">
        <f t="shared" ref="V15:V16" si="18">K15/$K$7</f>
        <v>0</v>
      </c>
      <c r="W15" s="19">
        <f t="shared" ref="W15:W16" si="19">L15/$L$7</f>
        <v>0</v>
      </c>
      <c r="Y15" s="387"/>
      <c r="Z15" s="104"/>
      <c r="AC15" s="1"/>
    </row>
    <row r="16" spans="1:29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3">
        <v>216946</v>
      </c>
      <c r="I16" s="44">
        <v>366525.78399999999</v>
      </c>
      <c r="J16" s="43">
        <v>394704.05900000007</v>
      </c>
      <c r="K16" s="212">
        <v>228190.29800000004</v>
      </c>
      <c r="L16" s="161">
        <v>183937.08399999997</v>
      </c>
      <c r="N16" s="77">
        <f t="shared" ref="N16" si="20">C16/$C$7</f>
        <v>6.9144482881978459E-3</v>
      </c>
      <c r="O16" s="18">
        <f t="shared" ref="O16" si="21">D16/$D$7</f>
        <v>3.1983511992459946E-3</v>
      </c>
      <c r="P16" s="18">
        <f t="shared" ref="P16" si="22">E16/$E$7</f>
        <v>2.6740025716861624E-3</v>
      </c>
      <c r="Q16" s="37">
        <f t="shared" ref="Q16" si="23">F16/$F$7</f>
        <v>6.4632026545325613E-3</v>
      </c>
      <c r="R16" s="37">
        <f t="shared" si="10"/>
        <v>7.7198408517393262E-3</v>
      </c>
      <c r="S16" s="37">
        <f t="shared" si="11"/>
        <v>7.6898921761179764E-3</v>
      </c>
      <c r="T16" s="37">
        <f t="shared" si="12"/>
        <v>7.3980610844509758E-3</v>
      </c>
      <c r="U16" s="37">
        <f t="shared" si="13"/>
        <v>7.5903955252267863E-3</v>
      </c>
      <c r="V16" s="96">
        <f t="shared" si="18"/>
        <v>9.8993466006737033E-3</v>
      </c>
      <c r="W16" s="19">
        <f t="shared" si="19"/>
        <v>6.2523846264363478E-3</v>
      </c>
      <c r="Y16" s="387">
        <f t="shared" si="4"/>
        <v>-0.19393118107063456</v>
      </c>
      <c r="Z16" s="104">
        <f t="shared" si="17"/>
        <v>-0.36469619742373555</v>
      </c>
    </row>
    <row r="17" spans="1:29" ht="20.100000000000001" customHeight="1" thickBot="1" x14ac:dyDescent="0.3">
      <c r="A17" s="5" t="s">
        <v>35</v>
      </c>
      <c r="B17" s="6"/>
      <c r="C17" s="13">
        <v>99111299</v>
      </c>
      <c r="D17" s="14">
        <v>102528037</v>
      </c>
      <c r="E17" s="14">
        <v>96652690</v>
      </c>
      <c r="F17" s="36">
        <v>98257557</v>
      </c>
      <c r="G17" s="36">
        <v>107253502</v>
      </c>
      <c r="H17" s="36">
        <v>109024423</v>
      </c>
      <c r="I17" s="36">
        <v>106619729.51500002</v>
      </c>
      <c r="J17" s="15">
        <v>104588145.557</v>
      </c>
      <c r="K17" s="385">
        <v>50444144.817000002</v>
      </c>
      <c r="L17" s="160">
        <v>47683503.081999995</v>
      </c>
      <c r="M17" s="1"/>
      <c r="N17" s="134">
        <f t="shared" ref="N17:T17" si="24">C17/C27</f>
        <v>0.67347841756920779</v>
      </c>
      <c r="O17" s="21">
        <f t="shared" si="24"/>
        <v>0.6613361573415989</v>
      </c>
      <c r="P17" s="21">
        <f t="shared" si="24"/>
        <v>0.64871784704210611</v>
      </c>
      <c r="Q17" s="21">
        <f t="shared" si="24"/>
        <v>0.63932182287298811</v>
      </c>
      <c r="R17" s="259">
        <f t="shared" si="24"/>
        <v>0.77313170947384202</v>
      </c>
      <c r="S17" s="259">
        <f t="shared" si="24"/>
        <v>0.79442868387073962</v>
      </c>
      <c r="T17" s="259">
        <f t="shared" si="24"/>
        <v>0.68274545136564813</v>
      </c>
      <c r="U17" s="22">
        <f>J17/J27</f>
        <v>0.66791670553307214</v>
      </c>
      <c r="V17" s="20">
        <f>K17/K27</f>
        <v>0.68635980081615744</v>
      </c>
      <c r="W17" s="234">
        <f>L17/L27</f>
        <v>0.6184453309787924</v>
      </c>
      <c r="X17" s="1"/>
      <c r="Y17" s="64">
        <f t="shared" ref="Y17:Y36" si="25">(L17-K17)/K17</f>
        <v>-5.4726703069602894E-2</v>
      </c>
      <c r="Z17" s="101">
        <f t="shared" si="5"/>
        <v>-6.7914469837365044</v>
      </c>
      <c r="AC17" s="26"/>
    </row>
    <row r="18" spans="1:29" ht="20.100000000000001" customHeight="1" x14ac:dyDescent="0.25">
      <c r="A18" s="24"/>
      <c r="B18" t="s">
        <v>64</v>
      </c>
      <c r="C18" s="10">
        <v>51767055</v>
      </c>
      <c r="D18" s="11">
        <v>55509298</v>
      </c>
      <c r="E18" s="11">
        <v>53008030</v>
      </c>
      <c r="F18" s="35">
        <v>56579396</v>
      </c>
      <c r="G18" s="35">
        <v>63218136</v>
      </c>
      <c r="H18" s="35">
        <v>63144509</v>
      </c>
      <c r="I18" s="35">
        <v>61062909.138999999</v>
      </c>
      <c r="J18" s="12">
        <v>59555449.609000005</v>
      </c>
      <c r="K18" s="212">
        <v>29175321.574999992</v>
      </c>
      <c r="L18" s="161">
        <v>27364983.701999988</v>
      </c>
      <c r="N18" s="77">
        <f t="shared" ref="N18" si="26">C18/$C$17</f>
        <v>0.5223123450334356</v>
      </c>
      <c r="O18" s="18">
        <f t="shared" ref="O18" si="27">D18/$D$17</f>
        <v>0.54140603511213226</v>
      </c>
      <c r="P18" s="18">
        <f t="shared" ref="P18" si="28">E18/$E$17</f>
        <v>0.54843822763753391</v>
      </c>
      <c r="Q18" s="37">
        <f>F18/$F$17</f>
        <v>0.57582742465294556</v>
      </c>
      <c r="R18" s="37">
        <f>G18/$G$17</f>
        <v>0.58942724313095152</v>
      </c>
      <c r="S18" s="37">
        <f>H18/$H$17</f>
        <v>0.57917764903007096</v>
      </c>
      <c r="T18" s="37">
        <f>I18/$I$17</f>
        <v>0.57271678906678558</v>
      </c>
      <c r="U18" s="37">
        <f>J18/$J$17</f>
        <v>0.56942829698173192</v>
      </c>
      <c r="V18" s="96">
        <f>K18/$K$17</f>
        <v>0.57836884103876651</v>
      </c>
      <c r="W18" s="78">
        <f>L18/$L$17</f>
        <v>0.57388786337575048</v>
      </c>
      <c r="Y18" s="145">
        <f t="shared" si="25"/>
        <v>-6.2050314281754539E-2</v>
      </c>
      <c r="Z18" s="104">
        <f t="shared" si="5"/>
        <v>-0.44809776630160281</v>
      </c>
      <c r="AC18" s="2"/>
    </row>
    <row r="19" spans="1:29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293499.67399999994</v>
      </c>
      <c r="J19" s="12">
        <v>214368.35899999994</v>
      </c>
      <c r="K19" s="212">
        <v>86212.060000000027</v>
      </c>
      <c r="L19" s="161">
        <v>122258.73000000001</v>
      </c>
      <c r="N19" s="77">
        <f t="shared" ref="N19:N26" si="29">C19/$C$17</f>
        <v>5.7277021462507521E-4</v>
      </c>
      <c r="O19" s="18">
        <f t="shared" ref="O19:O26" si="30">D19/$D$17</f>
        <v>4.2929720774815964E-4</v>
      </c>
      <c r="P19" s="18">
        <f t="shared" ref="P19:P26" si="31">E19/$E$17</f>
        <v>2.2806400939280635E-4</v>
      </c>
      <c r="Q19" s="37">
        <f t="shared" ref="Q19:Q25" si="32">F19/$F$17</f>
        <v>5.1847411594000857E-4</v>
      </c>
      <c r="R19" s="37">
        <f t="shared" ref="R19:R26" si="33">G19/$G$17</f>
        <v>4.1490486716228622E-4</v>
      </c>
      <c r="S19" s="37">
        <f t="shared" ref="S19:S26" si="34">H19/$H$17</f>
        <v>2.1741000179381826E-4</v>
      </c>
      <c r="T19" s="37">
        <f t="shared" ref="T19:T26" si="35">I19/$I$17</f>
        <v>2.7527707614256173E-3</v>
      </c>
      <c r="U19" s="37">
        <f t="shared" ref="U19:U26" si="36">J19/$J$17</f>
        <v>2.0496429863857781E-3</v>
      </c>
      <c r="V19" s="96">
        <f t="shared" ref="V19:V25" si="37">K19/$K$17</f>
        <v>1.709059798966916E-3</v>
      </c>
      <c r="W19" s="78">
        <f t="shared" ref="W19:W25" si="38">L19/$L$17</f>
        <v>2.5639628403507828E-3</v>
      </c>
      <c r="Y19" s="145">
        <f t="shared" ref="Y19:Y26" si="39">(L19-K19)/K19</f>
        <v>0.41811632850438757</v>
      </c>
      <c r="Z19" s="104">
        <f t="shared" ref="Z19:Z26" si="40">(W19-V19)*100</f>
        <v>8.549030413838668E-2</v>
      </c>
      <c r="AC19" s="2"/>
    </row>
    <row r="20" spans="1:29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>
        <v>0</v>
      </c>
      <c r="J20" s="12">
        <v>0</v>
      </c>
      <c r="K20" s="212"/>
      <c r="L20" s="161"/>
      <c r="N20" s="77">
        <f t="shared" si="29"/>
        <v>0</v>
      </c>
      <c r="O20" s="18">
        <f t="shared" si="30"/>
        <v>0</v>
      </c>
      <c r="P20" s="18">
        <f t="shared" si="31"/>
        <v>0</v>
      </c>
      <c r="Q20" s="37">
        <f t="shared" si="32"/>
        <v>1.9744028441496871E-6</v>
      </c>
      <c r="R20" s="37">
        <f t="shared" si="33"/>
        <v>1.8871178677223986E-5</v>
      </c>
      <c r="S20" s="37">
        <f t="shared" si="34"/>
        <v>1.3024604587909629E-6</v>
      </c>
      <c r="T20" s="37">
        <f t="shared" si="35"/>
        <v>0</v>
      </c>
      <c r="U20" s="37">
        <f t="shared" si="36"/>
        <v>0</v>
      </c>
      <c r="V20" s="96">
        <f t="shared" si="37"/>
        <v>0</v>
      </c>
      <c r="W20" s="78">
        <f t="shared" si="38"/>
        <v>0</v>
      </c>
      <c r="Y20" s="145"/>
      <c r="Z20" s="104">
        <f t="shared" ref="Z20:Z24" si="41">(W20-V20)*100</f>
        <v>0</v>
      </c>
      <c r="AC20" s="26"/>
    </row>
    <row r="21" spans="1:29" ht="20.100000000000001" customHeight="1" x14ac:dyDescent="0.25">
      <c r="A21" s="24"/>
      <c r="B21" t="s">
        <v>66</v>
      </c>
      <c r="C21" s="10">
        <v>17693535</v>
      </c>
      <c r="D21" s="11">
        <v>18328384</v>
      </c>
      <c r="E21" s="11">
        <v>17414147</v>
      </c>
      <c r="F21" s="35">
        <v>16488232</v>
      </c>
      <c r="G21" s="35">
        <v>17117968</v>
      </c>
      <c r="H21" s="35">
        <v>18013141</v>
      </c>
      <c r="I21" s="35">
        <v>18560650.632000007</v>
      </c>
      <c r="J21" s="12">
        <v>18065794.047000006</v>
      </c>
      <c r="K21" s="212">
        <v>8085402.2510000067</v>
      </c>
      <c r="L21" s="161">
        <v>7803472.6880000019</v>
      </c>
      <c r="N21" s="77">
        <f t="shared" si="29"/>
        <v>0.17852187569451591</v>
      </c>
      <c r="O21" s="18">
        <f t="shared" si="30"/>
        <v>0.1787646046515062</v>
      </c>
      <c r="P21" s="18">
        <f t="shared" si="31"/>
        <v>0.18017239871958038</v>
      </c>
      <c r="Q21" s="37">
        <f t="shared" si="32"/>
        <v>0.16780624822577259</v>
      </c>
      <c r="R21" s="37">
        <f t="shared" si="33"/>
        <v>0.15960288177816329</v>
      </c>
      <c r="S21" s="37">
        <f t="shared" si="34"/>
        <v>0.16522115416286129</v>
      </c>
      <c r="T21" s="37">
        <f t="shared" si="35"/>
        <v>0.17408270229562683</v>
      </c>
      <c r="U21" s="37">
        <f t="shared" si="36"/>
        <v>0.17273271220928418</v>
      </c>
      <c r="V21" s="96">
        <f t="shared" si="37"/>
        <v>0.160284256583832</v>
      </c>
      <c r="W21" s="78">
        <f t="shared" si="38"/>
        <v>0.16365141366775396</v>
      </c>
      <c r="Y21" s="145">
        <f t="shared" ref="Y21:Y24" si="42">(L21-K21)/K21</f>
        <v>-3.486895942191813E-2</v>
      </c>
      <c r="Z21" s="104">
        <f t="shared" si="41"/>
        <v>0.33671570839219622</v>
      </c>
      <c r="AC21" s="2"/>
    </row>
    <row r="22" spans="1:29" ht="20.100000000000001" customHeight="1" x14ac:dyDescent="0.25">
      <c r="A22" s="24"/>
      <c r="B22" t="s">
        <v>67</v>
      </c>
      <c r="C22" s="10">
        <v>3892493</v>
      </c>
      <c r="D22" s="11">
        <v>4365663</v>
      </c>
      <c r="E22" s="11">
        <v>3695987</v>
      </c>
      <c r="F22" s="35">
        <v>3292943</v>
      </c>
      <c r="G22" s="35">
        <v>3731330</v>
      </c>
      <c r="H22" s="35">
        <v>4102757</v>
      </c>
      <c r="I22" s="35">
        <v>3776261.4670000011</v>
      </c>
      <c r="J22" s="12">
        <v>3674346.7619999992</v>
      </c>
      <c r="K22" s="212">
        <v>1706650.4720000003</v>
      </c>
      <c r="L22" s="161">
        <v>1811375.7</v>
      </c>
      <c r="N22" s="77">
        <f t="shared" si="29"/>
        <v>3.9273958058001039E-2</v>
      </c>
      <c r="O22" s="18">
        <f t="shared" si="30"/>
        <v>4.2580187115062E-2</v>
      </c>
      <c r="P22" s="18">
        <f t="shared" si="31"/>
        <v>3.823987723466362E-2</v>
      </c>
      <c r="Q22" s="37">
        <f t="shared" si="32"/>
        <v>3.3513381571251562E-2</v>
      </c>
      <c r="R22" s="37">
        <f t="shared" si="33"/>
        <v>3.4789819730082099E-2</v>
      </c>
      <c r="S22" s="37">
        <f t="shared" si="34"/>
        <v>3.7631540595266438E-2</v>
      </c>
      <c r="T22" s="37">
        <f t="shared" si="35"/>
        <v>3.5418036457021115E-2</v>
      </c>
      <c r="U22" s="37">
        <f t="shared" si="36"/>
        <v>3.5131579610975121E-2</v>
      </c>
      <c r="V22" s="96">
        <f t="shared" si="37"/>
        <v>3.3832479035799772E-2</v>
      </c>
      <c r="W22" s="78">
        <f t="shared" si="38"/>
        <v>3.7987471199106899E-2</v>
      </c>
      <c r="Y22" s="145">
        <f t="shared" si="42"/>
        <v>6.1363020558787056E-2</v>
      </c>
      <c r="Z22" s="104">
        <f t="shared" si="41"/>
        <v>0.4154992163307128</v>
      </c>
      <c r="AC22" s="2"/>
    </row>
    <row r="23" spans="1:29" ht="20.100000000000001" customHeight="1" x14ac:dyDescent="0.25">
      <c r="A23" s="24"/>
      <c r="B23" t="s">
        <v>82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14358</v>
      </c>
      <c r="I23" s="35">
        <v>19082.876999999997</v>
      </c>
      <c r="J23" s="12">
        <v>18398.717000000001</v>
      </c>
      <c r="K23" s="212">
        <v>7569.3969999999999</v>
      </c>
      <c r="L23" s="161">
        <v>8421.4089999999997</v>
      </c>
      <c r="N23" s="77">
        <f t="shared" si="29"/>
        <v>0</v>
      </c>
      <c r="O23" s="18">
        <f t="shared" si="30"/>
        <v>0</v>
      </c>
      <c r="P23" s="18">
        <f t="shared" si="31"/>
        <v>0</v>
      </c>
      <c r="Q23" s="37">
        <f t="shared" si="32"/>
        <v>0</v>
      </c>
      <c r="R23" s="37">
        <f t="shared" si="33"/>
        <v>0</v>
      </c>
      <c r="S23" s="37">
        <f t="shared" si="34"/>
        <v>1.3169526244592004E-4</v>
      </c>
      <c r="T23" s="37">
        <f t="shared" si="35"/>
        <v>1.7898072980306412E-4</v>
      </c>
      <c r="U23" s="37">
        <f t="shared" si="36"/>
        <v>1.7591589278129801E-4</v>
      </c>
      <c r="V23" s="96">
        <f t="shared" si="37"/>
        <v>1.5005501684011233E-4</v>
      </c>
      <c r="W23" s="78">
        <f t="shared" si="38"/>
        <v>1.766105352100062E-4</v>
      </c>
      <c r="Y23" s="145">
        <f t="shared" si="42"/>
        <v>0.11256008900048442</v>
      </c>
      <c r="Z23" s="104">
        <f t="shared" si="41"/>
        <v>2.6555518369893874E-3</v>
      </c>
      <c r="AC23" s="2"/>
    </row>
    <row r="24" spans="1:29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12">
        <v>6268.2470000000003</v>
      </c>
      <c r="K24" s="212">
        <v>362.57099999999997</v>
      </c>
      <c r="L24" s="161">
        <v>781.15800000000002</v>
      </c>
      <c r="N24" s="77">
        <f t="shared" si="29"/>
        <v>0</v>
      </c>
      <c r="O24" s="18">
        <f t="shared" si="30"/>
        <v>0</v>
      </c>
      <c r="P24" s="18">
        <f t="shared" si="31"/>
        <v>2.7521220568201463E-6</v>
      </c>
      <c r="Q24" s="37">
        <f t="shared" si="32"/>
        <v>2.2491908688509322E-6</v>
      </c>
      <c r="R24" s="37">
        <f t="shared" si="33"/>
        <v>3.6362449032200366E-7</v>
      </c>
      <c r="S24" s="37">
        <f t="shared" si="34"/>
        <v>9.3648741438420641E-6</v>
      </c>
      <c r="T24" s="37">
        <f t="shared" si="35"/>
        <v>1.1067351280740115E-5</v>
      </c>
      <c r="U24" s="37">
        <f t="shared" si="36"/>
        <v>5.9932671782423358E-5</v>
      </c>
      <c r="V24" s="96">
        <f t="shared" si="37"/>
        <v>7.1875735294021912E-6</v>
      </c>
      <c r="W24" s="78">
        <f t="shared" si="38"/>
        <v>1.6382143708205841E-5</v>
      </c>
      <c r="Y24" s="145">
        <f t="shared" si="42"/>
        <v>1.1544966365208471</v>
      </c>
      <c r="Z24" s="104">
        <f t="shared" si="41"/>
        <v>9.1945701788036509E-4</v>
      </c>
      <c r="AC24" s="26"/>
    </row>
    <row r="25" spans="1:29" ht="20.100000000000001" customHeight="1" x14ac:dyDescent="0.25">
      <c r="A25" s="24"/>
      <c r="B25" t="s">
        <v>83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0</v>
      </c>
      <c r="I25" s="35">
        <v>679.50099999999998</v>
      </c>
      <c r="J25" s="12">
        <v>710.35800000000006</v>
      </c>
      <c r="K25" s="212">
        <v>128.572</v>
      </c>
      <c r="L25" s="161">
        <v>217.29900000000004</v>
      </c>
      <c r="N25" s="77">
        <f t="shared" si="29"/>
        <v>0</v>
      </c>
      <c r="O25" s="18">
        <f t="shared" si="30"/>
        <v>0</v>
      </c>
      <c r="P25" s="18">
        <f t="shared" si="31"/>
        <v>0</v>
      </c>
      <c r="Q25" s="37">
        <f t="shared" si="32"/>
        <v>0</v>
      </c>
      <c r="R25" s="37">
        <f t="shared" si="33"/>
        <v>0</v>
      </c>
      <c r="S25" s="37">
        <f t="shared" si="34"/>
        <v>0</v>
      </c>
      <c r="T25" s="37">
        <f t="shared" si="35"/>
        <v>6.3731262787006316E-6</v>
      </c>
      <c r="U25" s="37">
        <f t="shared" si="36"/>
        <v>6.7919552088516439E-6</v>
      </c>
      <c r="V25" s="96">
        <f t="shared" si="37"/>
        <v>2.5487992802024946E-6</v>
      </c>
      <c r="W25" s="78">
        <f t="shared" si="38"/>
        <v>4.5571106557820843E-6</v>
      </c>
      <c r="Y25" s="145"/>
      <c r="Z25" s="104"/>
      <c r="AC25" s="26"/>
    </row>
    <row r="26" spans="1:29" ht="20.100000000000001" customHeight="1" thickBot="1" x14ac:dyDescent="0.3">
      <c r="A26" s="24"/>
      <c r="B26" t="s">
        <v>70</v>
      </c>
      <c r="C26" s="32">
        <v>25701448</v>
      </c>
      <c r="D26" s="33">
        <v>24280677</v>
      </c>
      <c r="E26" s="33">
        <v>22512217</v>
      </c>
      <c r="F26" s="35">
        <v>21845627</v>
      </c>
      <c r="G26" s="35">
        <v>23139505</v>
      </c>
      <c r="H26" s="35">
        <v>23724792</v>
      </c>
      <c r="I26" s="35">
        <v>22905466.227000006</v>
      </c>
      <c r="J26" s="12">
        <v>23052809.458000001</v>
      </c>
      <c r="K26" s="212">
        <v>11382497.919000002</v>
      </c>
      <c r="L26" s="161">
        <v>10571992.396</v>
      </c>
      <c r="N26" s="77">
        <f t="shared" si="29"/>
        <v>0.25931905099942237</v>
      </c>
      <c r="O26" s="18">
        <f t="shared" si="30"/>
        <v>0.23681987591355133</v>
      </c>
      <c r="P26" s="18">
        <f t="shared" si="31"/>
        <v>0.23291868027677243</v>
      </c>
      <c r="Q26" s="37">
        <f>F26/$F$17</f>
        <v>0.2223302478403773</v>
      </c>
      <c r="R26" s="37">
        <f t="shared" si="33"/>
        <v>0.21574591569047322</v>
      </c>
      <c r="S26" s="37">
        <f t="shared" si="34"/>
        <v>0.21760988361295891</v>
      </c>
      <c r="T26" s="37">
        <f t="shared" si="35"/>
        <v>0.21483328021177828</v>
      </c>
      <c r="U26" s="37">
        <f t="shared" si="36"/>
        <v>0.22041512769185051</v>
      </c>
      <c r="V26" s="96">
        <f>K26/$K$17</f>
        <v>0.22564557215298506</v>
      </c>
      <c r="W26" s="78">
        <f>L26/$L$17</f>
        <v>0.22171173912746381</v>
      </c>
      <c r="Y26" s="145">
        <f t="shared" si="39"/>
        <v>-7.1206296611491762E-2</v>
      </c>
      <c r="Z26" s="104">
        <f t="shared" si="40"/>
        <v>-0.39338330255212495</v>
      </c>
    </row>
    <row r="27" spans="1:29" ht="20.100000000000001" customHeight="1" thickBot="1" x14ac:dyDescent="0.3">
      <c r="A27" s="74" t="s">
        <v>20</v>
      </c>
      <c r="B27" s="100"/>
      <c r="C27" s="142">
        <f t="shared" ref="C27:E28" si="43">C7+C17</f>
        <v>147163289</v>
      </c>
      <c r="D27" s="84">
        <f t="shared" si="43"/>
        <v>155031652</v>
      </c>
      <c r="E27" s="84">
        <f t="shared" si="43"/>
        <v>148990336</v>
      </c>
      <c r="F27" s="84">
        <v>153690291</v>
      </c>
      <c r="G27" s="338">
        <f t="shared" ref="G27:L27" si="44">G7+G17</f>
        <v>138726042</v>
      </c>
      <c r="H27" s="338">
        <f t="shared" si="44"/>
        <v>137236262</v>
      </c>
      <c r="I27" s="338">
        <f t="shared" si="44"/>
        <v>156163222.03500003</v>
      </c>
      <c r="J27" s="337">
        <f t="shared" si="44"/>
        <v>156588605.57100001</v>
      </c>
      <c r="K27" s="173">
        <f t="shared" si="44"/>
        <v>73495191.234999999</v>
      </c>
      <c r="L27" s="169">
        <f t="shared" si="44"/>
        <v>77102212.100999996</v>
      </c>
      <c r="N27" s="146">
        <f t="shared" ref="N27:W27" si="45">N7+N17</f>
        <v>1</v>
      </c>
      <c r="O27" s="149">
        <f t="shared" si="45"/>
        <v>1</v>
      </c>
      <c r="P27" s="149">
        <f t="shared" si="45"/>
        <v>1</v>
      </c>
      <c r="Q27" s="149">
        <f t="shared" si="45"/>
        <v>1.0000000065065919</v>
      </c>
      <c r="R27" s="149">
        <f t="shared" si="45"/>
        <v>1</v>
      </c>
      <c r="S27" s="149">
        <f t="shared" si="45"/>
        <v>1</v>
      </c>
      <c r="T27" s="149">
        <f t="shared" si="45"/>
        <v>1</v>
      </c>
      <c r="U27" s="150">
        <f t="shared" si="45"/>
        <v>1</v>
      </c>
      <c r="V27" s="237">
        <f t="shared" si="45"/>
        <v>1</v>
      </c>
      <c r="W27" s="177">
        <f t="shared" si="45"/>
        <v>1</v>
      </c>
      <c r="Y27" s="240">
        <f t="shared" si="25"/>
        <v>4.907832479089129E-2</v>
      </c>
      <c r="Z27" s="239">
        <f t="shared" si="5"/>
        <v>0</v>
      </c>
      <c r="AC27" s="1"/>
    </row>
    <row r="28" spans="1:29" ht="20.100000000000001" customHeight="1" x14ac:dyDescent="0.25">
      <c r="A28" s="24"/>
      <c r="B28" t="s">
        <v>64</v>
      </c>
      <c r="C28" s="10">
        <f t="shared" si="43"/>
        <v>84387165</v>
      </c>
      <c r="D28" s="11">
        <f t="shared" si="43"/>
        <v>90262204</v>
      </c>
      <c r="E28" s="11">
        <f t="shared" ref="E28:J28" si="46">E8+E18</f>
        <v>88356524</v>
      </c>
      <c r="F28" s="11">
        <f t="shared" si="46"/>
        <v>93960729</v>
      </c>
      <c r="G28" s="11">
        <f t="shared" si="46"/>
        <v>84104245</v>
      </c>
      <c r="H28" s="11">
        <f t="shared" si="46"/>
        <v>81675568</v>
      </c>
      <c r="I28" s="11">
        <f t="shared" si="46"/>
        <v>93996101.416999996</v>
      </c>
      <c r="J28" s="12">
        <f t="shared" si="46"/>
        <v>94625582.372000009</v>
      </c>
      <c r="K28" s="212">
        <f t="shared" ref="K28:L28" si="47">K8+K18</f>
        <v>44716437.829999991</v>
      </c>
      <c r="L28" s="12">
        <f t="shared" si="47"/>
        <v>47752383.02799999</v>
      </c>
      <c r="M28" s="2"/>
      <c r="N28" s="77">
        <f t="shared" ref="N28:N36" si="48">C28/$C$27</f>
        <v>0.57342538056484993</v>
      </c>
      <c r="O28" s="18">
        <f t="shared" ref="O28:O36" si="49">D28/$D$27</f>
        <v>0.58221790734707513</v>
      </c>
      <c r="P28" s="18">
        <f t="shared" ref="P28:P36" si="50">E28/$E$27</f>
        <v>0.59303526907946569</v>
      </c>
      <c r="Q28" s="37">
        <f>F28/$F$27</f>
        <v>0.61136411668320678</v>
      </c>
      <c r="R28" s="37">
        <f>G28/$G$27</f>
        <v>0.60626140404121098</v>
      </c>
      <c r="S28" s="37">
        <f>H28/$H$27</f>
        <v>0.59514567658509965</v>
      </c>
      <c r="T28" s="37">
        <f>I28/$I$27</f>
        <v>0.60190933685994996</v>
      </c>
      <c r="U28" s="19">
        <f t="shared" ref="U28:U36" si="51">J28/$J$27</f>
        <v>0.60429417598392954</v>
      </c>
      <c r="V28" s="96">
        <f t="shared" ref="V28:V36" si="52">K28/$K$27</f>
        <v>0.60842671579722429</v>
      </c>
      <c r="W28" s="78">
        <f t="shared" ref="W28:W36" si="53">L28/$L$27</f>
        <v>0.61933868986076279</v>
      </c>
      <c r="Y28" s="107">
        <f t="shared" si="25"/>
        <v>6.7893270245314608E-2</v>
      </c>
      <c r="Z28" s="108">
        <f t="shared" si="5"/>
        <v>1.0911974063538499</v>
      </c>
    </row>
    <row r="29" spans="1:29" ht="20.100000000000001" customHeight="1" x14ac:dyDescent="0.25">
      <c r="A29" s="24"/>
      <c r="B29" t="s">
        <v>65</v>
      </c>
      <c r="C29" s="10">
        <f t="shared" ref="C29:D29" si="54">C9+C19</f>
        <v>6052924</v>
      </c>
      <c r="D29" s="11">
        <f t="shared" si="54"/>
        <v>7273550</v>
      </c>
      <c r="E29" s="11">
        <f t="shared" ref="E29:J29" si="55">E9+E19</f>
        <v>7775921</v>
      </c>
      <c r="F29" s="11">
        <f t="shared" si="55"/>
        <v>8824868</v>
      </c>
      <c r="G29" s="11">
        <f t="shared" si="55"/>
        <v>4705754</v>
      </c>
      <c r="H29" s="11">
        <f t="shared" si="55"/>
        <v>4619775</v>
      </c>
      <c r="I29" s="11">
        <f t="shared" si="55"/>
        <v>7819368.6669999966</v>
      </c>
      <c r="J29" s="12">
        <f t="shared" si="55"/>
        <v>7563275.3620000016</v>
      </c>
      <c r="K29" s="212">
        <f t="shared" ref="K29:L29" si="56">K9+K19</f>
        <v>3123709.2109999997</v>
      </c>
      <c r="L29" s="12">
        <f t="shared" si="56"/>
        <v>3953537.5780000011</v>
      </c>
      <c r="M29" s="2"/>
      <c r="N29" s="77">
        <f t="shared" ref="N29:N35" si="57">C29/$C$27</f>
        <v>4.1130665406642279E-2</v>
      </c>
      <c r="O29" s="18">
        <f t="shared" si="49"/>
        <v>4.691654837039342E-2</v>
      </c>
      <c r="P29" s="18">
        <f t="shared" si="50"/>
        <v>5.2190774306328166E-2</v>
      </c>
      <c r="Q29" s="37">
        <f t="shared" ref="Q29:Q35" si="58">F29/$F$27</f>
        <v>5.7419814502140544E-2</v>
      </c>
      <c r="R29" s="37">
        <f t="shared" ref="R29:R35" si="59">G29/$G$27</f>
        <v>3.3921201327145198E-2</v>
      </c>
      <c r="S29" s="37">
        <f t="shared" ref="S29:S35" si="60">H29/$H$27</f>
        <v>3.366293232323684E-2</v>
      </c>
      <c r="T29" s="37">
        <f t="shared" ref="T29:T36" si="61">I29/$I$27</f>
        <v>5.0071768276191711E-2</v>
      </c>
      <c r="U29" s="19">
        <f t="shared" si="51"/>
        <v>4.8300291930057963E-2</v>
      </c>
      <c r="V29" s="96">
        <f t="shared" si="52"/>
        <v>4.2502225771642345E-2</v>
      </c>
      <c r="W29" s="78">
        <f t="shared" si="53"/>
        <v>5.127657780844299E-2</v>
      </c>
      <c r="Y29" s="145">
        <f t="shared" ref="Y29:Y34" si="62">(L29-K29)/K29</f>
        <v>0.26565480681678011</v>
      </c>
      <c r="Z29" s="104">
        <f t="shared" ref="Z29:Z34" si="63">(W29-V29)*100</f>
        <v>0.87743520368006456</v>
      </c>
    </row>
    <row r="30" spans="1:29" ht="20.100000000000001" customHeight="1" x14ac:dyDescent="0.25">
      <c r="A30" s="24"/>
      <c r="B30" t="s">
        <v>72</v>
      </c>
      <c r="C30" s="10">
        <f t="shared" ref="C30:D30" si="64">C10+C20</f>
        <v>34002</v>
      </c>
      <c r="D30" s="11">
        <f t="shared" si="64"/>
        <v>46873</v>
      </c>
      <c r="E30" s="11">
        <f t="shared" ref="E30:J30" si="65">E10+E20</f>
        <v>70780</v>
      </c>
      <c r="F30" s="11">
        <f t="shared" si="65"/>
        <v>44134</v>
      </c>
      <c r="G30" s="11">
        <f t="shared" si="65"/>
        <v>39497</v>
      </c>
      <c r="H30" s="11">
        <f t="shared" si="65"/>
        <v>27136</v>
      </c>
      <c r="I30" s="11">
        <f t="shared" si="65"/>
        <v>14786.144999999997</v>
      </c>
      <c r="J30" s="12">
        <f t="shared" si="65"/>
        <v>12779.006999999998</v>
      </c>
      <c r="K30" s="212">
        <f t="shared" ref="K30:L30" si="66">K10+K20</f>
        <v>6182.6509999999998</v>
      </c>
      <c r="L30" s="12">
        <f t="shared" si="66"/>
        <v>1890.3519999999999</v>
      </c>
      <c r="M30" s="2"/>
      <c r="N30" s="77">
        <f t="shared" si="57"/>
        <v>2.3104947049668072E-4</v>
      </c>
      <c r="O30" s="18">
        <f t="shared" si="49"/>
        <v>3.0234471087233205E-4</v>
      </c>
      <c r="P30" s="18">
        <f t="shared" si="50"/>
        <v>4.7506436927560188E-4</v>
      </c>
      <c r="Q30" s="37">
        <f t="shared" si="58"/>
        <v>2.8716192618829774E-4</v>
      </c>
      <c r="R30" s="37">
        <f t="shared" si="59"/>
        <v>2.8471222439979942E-4</v>
      </c>
      <c r="S30" s="37">
        <f t="shared" si="60"/>
        <v>1.9773199593559317E-4</v>
      </c>
      <c r="T30" s="37">
        <f t="shared" si="61"/>
        <v>9.4683913454898216E-5</v>
      </c>
      <c r="U30" s="19">
        <f t="shared" si="51"/>
        <v>8.160879237286377E-5</v>
      </c>
      <c r="V30" s="96">
        <f t="shared" si="52"/>
        <v>8.4123204472399388E-5</v>
      </c>
      <c r="W30" s="78">
        <f t="shared" si="53"/>
        <v>2.4517480737436359E-5</v>
      </c>
      <c r="Y30" s="145"/>
      <c r="Z30" s="104">
        <f t="shared" si="63"/>
        <v>-5.9605723734963024E-3</v>
      </c>
      <c r="AC30" s="1"/>
    </row>
    <row r="31" spans="1:29" ht="20.100000000000001" customHeight="1" x14ac:dyDescent="0.25">
      <c r="A31" s="24"/>
      <c r="B31" t="s">
        <v>66</v>
      </c>
      <c r="C31" s="10">
        <f t="shared" ref="C31:D31" si="67">C11+C21</f>
        <v>24801508</v>
      </c>
      <c r="D31" s="11">
        <f t="shared" si="67"/>
        <v>26136911</v>
      </c>
      <c r="E31" s="11">
        <f t="shared" ref="E31:J31" si="68">E11+E21</f>
        <v>24148872</v>
      </c>
      <c r="F31" s="11">
        <f t="shared" si="68"/>
        <v>23447965</v>
      </c>
      <c r="G31" s="11">
        <f t="shared" si="68"/>
        <v>21576777</v>
      </c>
      <c r="H31" s="11">
        <f t="shared" si="68"/>
        <v>21850146</v>
      </c>
      <c r="I31" s="11">
        <f t="shared" si="68"/>
        <v>25467389.332000002</v>
      </c>
      <c r="J31" s="12">
        <f t="shared" si="68"/>
        <v>24943139.60400001</v>
      </c>
      <c r="K31" s="212">
        <f t="shared" ref="K31:L31" si="69">K11+K21</f>
        <v>11124979.358000007</v>
      </c>
      <c r="L31" s="12">
        <f t="shared" si="69"/>
        <v>11837123.944000002</v>
      </c>
      <c r="M31" s="2"/>
      <c r="N31" s="77">
        <f t="shared" si="57"/>
        <v>0.16853053617196609</v>
      </c>
      <c r="O31" s="18">
        <f t="shared" si="49"/>
        <v>0.16859080492801559</v>
      </c>
      <c r="P31" s="18">
        <f t="shared" si="50"/>
        <v>0.16208347902510939</v>
      </c>
      <c r="Q31" s="37">
        <f t="shared" si="58"/>
        <v>0.15256633875460618</v>
      </c>
      <c r="R31" s="37">
        <f t="shared" si="59"/>
        <v>0.15553515900064388</v>
      </c>
      <c r="S31" s="37">
        <f t="shared" si="60"/>
        <v>0.15921554319222131</v>
      </c>
      <c r="T31" s="37">
        <f t="shared" si="61"/>
        <v>0.16308186396341215</v>
      </c>
      <c r="U31" s="19">
        <f t="shared" si="51"/>
        <v>0.15929089803849333</v>
      </c>
      <c r="V31" s="96">
        <f t="shared" si="52"/>
        <v>0.1513701668239493</v>
      </c>
      <c r="W31" s="78">
        <f t="shared" si="53"/>
        <v>0.1535250885991957</v>
      </c>
      <c r="Y31" s="145">
        <f t="shared" si="62"/>
        <v>6.4013115268199583E-2</v>
      </c>
      <c r="Z31" s="104">
        <f t="shared" si="63"/>
        <v>0.21549217752463989</v>
      </c>
    </row>
    <row r="32" spans="1:29" ht="20.100000000000001" customHeight="1" x14ac:dyDescent="0.25">
      <c r="A32" s="24"/>
      <c r="B32" t="s">
        <v>67</v>
      </c>
      <c r="C32" s="10">
        <f t="shared" ref="C32:D32" si="70">C12+C22</f>
        <v>5853989</v>
      </c>
      <c r="D32" s="11">
        <f t="shared" si="70"/>
        <v>6863512</v>
      </c>
      <c r="E32" s="11">
        <f t="shared" ref="E32:J32" si="71">E12+E22</f>
        <v>5985805</v>
      </c>
      <c r="F32" s="11">
        <f t="shared" si="71"/>
        <v>5207311</v>
      </c>
      <c r="G32" s="11">
        <f t="shared" si="71"/>
        <v>4916725</v>
      </c>
      <c r="H32" s="11">
        <f t="shared" si="71"/>
        <v>5099760</v>
      </c>
      <c r="I32" s="11">
        <f t="shared" si="71"/>
        <v>5567710.8480000021</v>
      </c>
      <c r="J32" s="12">
        <f t="shared" si="71"/>
        <v>5963473.0559999989</v>
      </c>
      <c r="K32" s="212">
        <f t="shared" ref="K32:L32" si="72">K12+K22</f>
        <v>2902828.1000000006</v>
      </c>
      <c r="L32" s="12">
        <f t="shared" si="72"/>
        <v>2787242.7879999997</v>
      </c>
      <c r="M32" s="2"/>
      <c r="N32" s="77">
        <f t="shared" si="57"/>
        <v>3.9778867676707061E-2</v>
      </c>
      <c r="O32" s="18">
        <f t="shared" si="49"/>
        <v>4.4271682017553424E-2</v>
      </c>
      <c r="P32" s="18">
        <f t="shared" si="50"/>
        <v>4.0175793683692347E-2</v>
      </c>
      <c r="Q32" s="37">
        <f t="shared" si="58"/>
        <v>3.3881847487685475E-2</v>
      </c>
      <c r="R32" s="37">
        <f t="shared" si="59"/>
        <v>3.5441975631367036E-2</v>
      </c>
      <c r="S32" s="37">
        <f t="shared" si="60"/>
        <v>3.7160440875313262E-2</v>
      </c>
      <c r="T32" s="37">
        <f t="shared" si="61"/>
        <v>3.5653150437381091E-2</v>
      </c>
      <c r="U32" s="19">
        <f t="shared" si="51"/>
        <v>3.8083697305140482E-2</v>
      </c>
      <c r="V32" s="96">
        <f t="shared" si="52"/>
        <v>3.9496843959739382E-2</v>
      </c>
      <c r="W32" s="78">
        <f t="shared" si="53"/>
        <v>3.6149971732962118E-2</v>
      </c>
      <c r="Y32" s="145">
        <f t="shared" si="62"/>
        <v>-3.9818173180837274E-2</v>
      </c>
      <c r="Z32" s="104">
        <f t="shared" si="63"/>
        <v>-0.33468722267772644</v>
      </c>
    </row>
    <row r="33" spans="1:29" ht="20.100000000000001" customHeight="1" x14ac:dyDescent="0.25">
      <c r="A33" s="24"/>
      <c r="B33" t="s">
        <v>82</v>
      </c>
      <c r="C33" s="10">
        <f t="shared" ref="C33:D33" si="73">C13+C23</f>
        <v>0</v>
      </c>
      <c r="D33" s="11">
        <f t="shared" si="73"/>
        <v>0</v>
      </c>
      <c r="E33" s="11">
        <f t="shared" ref="E33:J33" si="74">E13+E23</f>
        <v>0</v>
      </c>
      <c r="F33" s="11">
        <f t="shared" si="74"/>
        <v>0</v>
      </c>
      <c r="G33" s="11">
        <f t="shared" si="74"/>
        <v>0</v>
      </c>
      <c r="H33" s="11">
        <f t="shared" si="74"/>
        <v>21118</v>
      </c>
      <c r="I33" s="11">
        <f t="shared" si="74"/>
        <v>24014.115999999998</v>
      </c>
      <c r="J33" s="12">
        <f t="shared" si="74"/>
        <v>25567.692999999999</v>
      </c>
      <c r="K33" s="212">
        <f t="shared" ref="K33:L33" si="75">K13+K23</f>
        <v>9874.7250000000004</v>
      </c>
      <c r="L33" s="12">
        <f t="shared" si="75"/>
        <v>10627.066999999999</v>
      </c>
      <c r="M33" s="2"/>
      <c r="N33" s="77">
        <f t="shared" si="57"/>
        <v>0</v>
      </c>
      <c r="O33" s="18">
        <f t="shared" si="49"/>
        <v>0</v>
      </c>
      <c r="P33" s="18">
        <f t="shared" si="50"/>
        <v>0</v>
      </c>
      <c r="Q33" s="37">
        <f t="shared" si="58"/>
        <v>0</v>
      </c>
      <c r="R33" s="37">
        <f t="shared" si="59"/>
        <v>0</v>
      </c>
      <c r="S33" s="37">
        <f t="shared" si="60"/>
        <v>1.5388061210819048E-4</v>
      </c>
      <c r="T33" s="37">
        <f t="shared" si="61"/>
        <v>1.5377574621646729E-4</v>
      </c>
      <c r="U33" s="19">
        <f t="shared" si="51"/>
        <v>1.6327939639520681E-4</v>
      </c>
      <c r="V33" s="96">
        <f t="shared" si="52"/>
        <v>1.3435879047413708E-4</v>
      </c>
      <c r="W33" s="78">
        <f t="shared" si="53"/>
        <v>1.3783089629230196E-4</v>
      </c>
      <c r="Y33" s="145">
        <f t="shared" si="62"/>
        <v>7.6188653354903421E-2</v>
      </c>
      <c r="Z33" s="104">
        <f t="shared" si="63"/>
        <v>3.4721058181648825E-4</v>
      </c>
    </row>
    <row r="34" spans="1:29" ht="20.100000000000001" customHeight="1" x14ac:dyDescent="0.25">
      <c r="A34" s="24"/>
      <c r="B34" t="s">
        <v>68</v>
      </c>
      <c r="C34" s="10">
        <f t="shared" ref="C34:D34" si="76">C14+C24</f>
        <v>0</v>
      </c>
      <c r="D34" s="11">
        <f t="shared" si="76"/>
        <v>0</v>
      </c>
      <c r="E34" s="11">
        <f t="shared" ref="E34:J34" si="77">E14+E24</f>
        <v>266</v>
      </c>
      <c r="F34" s="11">
        <f t="shared" si="77"/>
        <v>1385</v>
      </c>
      <c r="G34" s="11">
        <f t="shared" si="77"/>
        <v>576</v>
      </c>
      <c r="H34" s="11">
        <f t="shared" si="77"/>
        <v>1021</v>
      </c>
      <c r="I34" s="11">
        <f t="shared" si="77"/>
        <v>1179.998</v>
      </c>
      <c r="J34" s="12">
        <f t="shared" si="77"/>
        <v>6564.6020000000008</v>
      </c>
      <c r="K34" s="212">
        <f t="shared" ref="K34:L34" si="78">K14+K24</f>
        <v>362.57099999999997</v>
      </c>
      <c r="L34" s="12">
        <f t="shared" si="78"/>
        <v>3260.5650000000001</v>
      </c>
      <c r="M34" s="2"/>
      <c r="N34" s="77">
        <f t="shared" si="57"/>
        <v>0</v>
      </c>
      <c r="O34" s="18">
        <f t="shared" si="49"/>
        <v>0</v>
      </c>
      <c r="P34" s="18">
        <f t="shared" si="50"/>
        <v>1.7853506954974583E-6</v>
      </c>
      <c r="Q34" s="37">
        <f t="shared" si="58"/>
        <v>9.0116297587073987E-6</v>
      </c>
      <c r="R34" s="37">
        <f t="shared" si="59"/>
        <v>4.1520682901051841E-6</v>
      </c>
      <c r="S34" s="37">
        <f t="shared" si="60"/>
        <v>7.4397246407075704E-6</v>
      </c>
      <c r="T34" s="37">
        <f t="shared" si="61"/>
        <v>7.556183745591093E-6</v>
      </c>
      <c r="U34" s="19">
        <f t="shared" si="51"/>
        <v>4.1922603346917826E-5</v>
      </c>
      <c r="V34" s="96">
        <f t="shared" si="52"/>
        <v>4.9332615359919744E-6</v>
      </c>
      <c r="W34" s="78">
        <f t="shared" si="53"/>
        <v>4.2288864497542887E-5</v>
      </c>
      <c r="Y34" s="145">
        <f t="shared" si="62"/>
        <v>7.9929007008282529</v>
      </c>
      <c r="Z34" s="104">
        <f t="shared" si="63"/>
        <v>3.7355602961550911E-3</v>
      </c>
      <c r="AC34" s="1"/>
    </row>
    <row r="35" spans="1:29" ht="20.100000000000001" customHeight="1" x14ac:dyDescent="0.25">
      <c r="A35" s="24"/>
      <c r="B35" t="s">
        <v>83</v>
      </c>
      <c r="C35" s="76">
        <f>C25</f>
        <v>0</v>
      </c>
      <c r="D35" s="11">
        <f t="shared" ref="D35:L35" si="79">D25</f>
        <v>0</v>
      </c>
      <c r="E35" s="11">
        <f t="shared" si="79"/>
        <v>0</v>
      </c>
      <c r="F35" s="11">
        <f t="shared" si="79"/>
        <v>0</v>
      </c>
      <c r="G35" s="11">
        <f t="shared" si="79"/>
        <v>0</v>
      </c>
      <c r="H35" s="11">
        <f t="shared" si="79"/>
        <v>0</v>
      </c>
      <c r="I35" s="11">
        <f t="shared" si="79"/>
        <v>679.50099999999998</v>
      </c>
      <c r="J35" s="212">
        <f t="shared" si="79"/>
        <v>710.35800000000006</v>
      </c>
      <c r="K35" s="10">
        <f t="shared" si="79"/>
        <v>128.572</v>
      </c>
      <c r="L35" s="12">
        <f t="shared" si="79"/>
        <v>217.29900000000004</v>
      </c>
      <c r="M35" s="2"/>
      <c r="N35" s="77">
        <f t="shared" si="57"/>
        <v>0</v>
      </c>
      <c r="O35" s="18">
        <f t="shared" si="49"/>
        <v>0</v>
      </c>
      <c r="P35" s="18">
        <f t="shared" si="50"/>
        <v>0</v>
      </c>
      <c r="Q35" s="37">
        <f t="shared" si="58"/>
        <v>0</v>
      </c>
      <c r="R35" s="37">
        <f t="shared" si="59"/>
        <v>0</v>
      </c>
      <c r="S35" s="37">
        <f t="shared" si="60"/>
        <v>0</v>
      </c>
      <c r="T35" s="37">
        <f t="shared" si="61"/>
        <v>4.3512229777617365E-6</v>
      </c>
      <c r="U35" s="19">
        <f t="shared" si="51"/>
        <v>4.536460347224379E-6</v>
      </c>
      <c r="V35" s="96">
        <f t="shared" si="52"/>
        <v>1.7493933662801498E-6</v>
      </c>
      <c r="W35" s="78">
        <f t="shared" si="53"/>
        <v>2.818323807822133E-6</v>
      </c>
      <c r="Y35" s="145"/>
      <c r="Z35" s="104"/>
      <c r="AC35" s="1"/>
    </row>
    <row r="36" spans="1:29" ht="20.100000000000001" customHeight="1" thickBot="1" x14ac:dyDescent="0.3">
      <c r="A36" s="31"/>
      <c r="B36" s="25" t="s">
        <v>70</v>
      </c>
      <c r="C36" s="214">
        <f t="shared" ref="C36:D36" si="80">C16+C26</f>
        <v>26033701</v>
      </c>
      <c r="D36" s="412">
        <f t="shared" si="80"/>
        <v>24448602</v>
      </c>
      <c r="E36" s="412">
        <f t="shared" ref="E36:J36" si="81">E16+E26</f>
        <v>22652168</v>
      </c>
      <c r="F36" s="412">
        <f t="shared" si="81"/>
        <v>22203900</v>
      </c>
      <c r="G36" s="412">
        <f t="shared" si="81"/>
        <v>23382468</v>
      </c>
      <c r="H36" s="412">
        <f t="shared" si="81"/>
        <v>23941738</v>
      </c>
      <c r="I36" s="412">
        <f t="shared" si="81"/>
        <v>23271992.011000007</v>
      </c>
      <c r="J36" s="421">
        <f t="shared" si="81"/>
        <v>23447513.517000001</v>
      </c>
      <c r="K36" s="420">
        <f t="shared" ref="K36:L36" si="82">K16+K26</f>
        <v>11610688.217000002</v>
      </c>
      <c r="L36" s="421">
        <f t="shared" si="82"/>
        <v>10755929.48</v>
      </c>
      <c r="M36" s="2"/>
      <c r="N36" s="147">
        <f t="shared" si="48"/>
        <v>0.17690350070933791</v>
      </c>
      <c r="O36" s="80">
        <f t="shared" si="49"/>
        <v>0.15770071262609006</v>
      </c>
      <c r="P36" s="80">
        <f t="shared" si="50"/>
        <v>0.15203783418543335</v>
      </c>
      <c r="Q36" s="178">
        <f t="shared" ref="Q36" si="83">F36/$F$27</f>
        <v>0.14447171552300594</v>
      </c>
      <c r="R36" s="80">
        <f t="shared" ref="R36" si="84">G36/$G$27</f>
        <v>0.16855139570694305</v>
      </c>
      <c r="S36" s="80">
        <f t="shared" ref="S36" si="85">H36/$H$27</f>
        <v>0.17445635469144447</v>
      </c>
      <c r="T36" s="80">
        <f t="shared" si="61"/>
        <v>0.14902351339667019</v>
      </c>
      <c r="U36" s="94">
        <f t="shared" si="51"/>
        <v>0.14973958948991656</v>
      </c>
      <c r="V36" s="235">
        <f t="shared" si="52"/>
        <v>0.15797888299759591</v>
      </c>
      <c r="W36" s="236">
        <f t="shared" si="53"/>
        <v>0.13950221643330124</v>
      </c>
      <c r="Y36" s="109">
        <f t="shared" si="25"/>
        <v>-7.3618266292646714E-2</v>
      </c>
      <c r="Z36" s="106">
        <f t="shared" si="5"/>
        <v>-1.847666656429467</v>
      </c>
    </row>
    <row r="37" spans="1:29" ht="20.100000000000001" customHeight="1" x14ac:dyDescent="0.25">
      <c r="C37" s="2"/>
      <c r="D37" s="2"/>
      <c r="E37" s="2"/>
      <c r="F37" s="2"/>
      <c r="G37" s="2"/>
      <c r="H37" s="2"/>
      <c r="I37" s="2"/>
      <c r="N37" s="172"/>
    </row>
    <row r="38" spans="1:29" ht="19.5" customHeight="1" x14ac:dyDescent="0.25"/>
    <row r="39" spans="1:29" x14ac:dyDescent="0.25">
      <c r="A39" s="1" t="s">
        <v>22</v>
      </c>
      <c r="N39" s="1" t="s">
        <v>24</v>
      </c>
      <c r="Y39" s="1" t="str">
        <f>Y3</f>
        <v>VARIAÇÃO (JAN-JUN)</v>
      </c>
    </row>
    <row r="40" spans="1:29" ht="15.75" thickBot="1" x14ac:dyDescent="0.3"/>
    <row r="41" spans="1:29" ht="24" customHeight="1" x14ac:dyDescent="0.25">
      <c r="A41" s="479" t="s">
        <v>78</v>
      </c>
      <c r="B41" s="464"/>
      <c r="C41" s="481">
        <v>2016</v>
      </c>
      <c r="D41" s="460">
        <v>2017</v>
      </c>
      <c r="E41" s="460">
        <v>2018</v>
      </c>
      <c r="F41" s="460">
        <v>2019</v>
      </c>
      <c r="G41" s="460">
        <v>2020</v>
      </c>
      <c r="H41" s="460">
        <v>2021</v>
      </c>
      <c r="I41" s="460">
        <v>2022</v>
      </c>
      <c r="J41" s="471">
        <v>2023</v>
      </c>
      <c r="K41" s="466" t="str">
        <f>K5</f>
        <v>janeiro - junho</v>
      </c>
      <c r="L41" s="467"/>
      <c r="N41" s="498">
        <v>2016</v>
      </c>
      <c r="O41" s="460">
        <v>2017</v>
      </c>
      <c r="P41" s="460">
        <v>2018</v>
      </c>
      <c r="Q41" s="460">
        <v>2019</v>
      </c>
      <c r="R41" s="460">
        <v>2020</v>
      </c>
      <c r="S41" s="460">
        <v>2021</v>
      </c>
      <c r="T41" s="460">
        <v>2022</v>
      </c>
      <c r="U41" s="471">
        <v>2023</v>
      </c>
      <c r="V41" s="466" t="str">
        <f>K5</f>
        <v>janeiro - junho</v>
      </c>
      <c r="W41" s="467"/>
      <c r="Y41" s="502" t="s">
        <v>87</v>
      </c>
      <c r="Z41" s="503"/>
    </row>
    <row r="42" spans="1:29" ht="20.25" customHeight="1" thickBot="1" x14ac:dyDescent="0.3">
      <c r="A42" s="480"/>
      <c r="B42" s="465"/>
      <c r="C42" s="493"/>
      <c r="D42" s="468"/>
      <c r="E42" s="468"/>
      <c r="F42" s="468"/>
      <c r="G42" s="468"/>
      <c r="H42" s="468"/>
      <c r="I42" s="468"/>
      <c r="J42" s="497"/>
      <c r="K42" s="166">
        <v>2023</v>
      </c>
      <c r="L42" s="168">
        <v>2024</v>
      </c>
      <c r="N42" s="499"/>
      <c r="O42" s="468"/>
      <c r="P42" s="468"/>
      <c r="Q42" s="468"/>
      <c r="R42" s="468"/>
      <c r="S42" s="468"/>
      <c r="T42" s="468"/>
      <c r="U42" s="497"/>
      <c r="V42" s="166">
        <v>2023</v>
      </c>
      <c r="W42" s="168">
        <v>2024</v>
      </c>
      <c r="Y42" s="130" t="s">
        <v>1</v>
      </c>
      <c r="Z42" s="38" t="s">
        <v>37</v>
      </c>
    </row>
    <row r="43" spans="1:29" ht="19.5" customHeight="1" thickBot="1" x14ac:dyDescent="0.3">
      <c r="A43" s="5" t="s">
        <v>36</v>
      </c>
      <c r="B43" s="6"/>
      <c r="C43" s="13">
        <v>209541598</v>
      </c>
      <c r="D43" s="14">
        <v>229381261</v>
      </c>
      <c r="E43" s="14">
        <v>222717428</v>
      </c>
      <c r="F43" s="36">
        <v>237232488</v>
      </c>
      <c r="G43" s="36">
        <v>134437905</v>
      </c>
      <c r="H43" s="36">
        <v>122048204</v>
      </c>
      <c r="I43" s="36">
        <v>227241100.58200005</v>
      </c>
      <c r="J43" s="15">
        <v>238717967.12</v>
      </c>
      <c r="K43" s="180">
        <v>104125311.15999998</v>
      </c>
      <c r="L43" s="179">
        <v>137104858.37299997</v>
      </c>
      <c r="M43" s="1"/>
      <c r="N43" s="134">
        <f t="shared" ref="N43:W43" si="86">C43/C63</f>
        <v>0.64469468516788675</v>
      </c>
      <c r="O43" s="21">
        <f t="shared" si="86"/>
        <v>0.65202228069943247</v>
      </c>
      <c r="P43" s="21">
        <f t="shared" si="86"/>
        <v>0.6319365208121398</v>
      </c>
      <c r="Q43" s="21">
        <f t="shared" si="86"/>
        <v>0.64386421520260562</v>
      </c>
      <c r="R43" s="21">
        <f t="shared" si="86"/>
        <v>0.48409786470985144</v>
      </c>
      <c r="S43" s="21">
        <f t="shared" si="86"/>
        <v>0.45557635531014251</v>
      </c>
      <c r="T43" s="21">
        <f t="shared" si="86"/>
        <v>0.5999855180187107</v>
      </c>
      <c r="U43" s="22">
        <f t="shared" si="86"/>
        <v>0.60764300695392048</v>
      </c>
      <c r="V43" s="20">
        <f t="shared" si="86"/>
        <v>0.58806483822693545</v>
      </c>
      <c r="W43" s="234">
        <f t="shared" si="86"/>
        <v>0.6639983820349119</v>
      </c>
      <c r="X43" s="1"/>
      <c r="Y43" s="64">
        <f>(L43-K43)/K43</f>
        <v>0.31672939889056645</v>
      </c>
      <c r="Z43" s="101">
        <f>(W43-V43)*100</f>
        <v>7.5933543807976456</v>
      </c>
    </row>
    <row r="44" spans="1:29" ht="19.5" customHeight="1" x14ac:dyDescent="0.25">
      <c r="A44" s="24"/>
      <c r="B44" s="143" t="s">
        <v>64</v>
      </c>
      <c r="C44" s="10">
        <v>132183304</v>
      </c>
      <c r="D44" s="11">
        <v>140122384</v>
      </c>
      <c r="E44" s="11">
        <v>140440479</v>
      </c>
      <c r="F44" s="35">
        <v>149905730</v>
      </c>
      <c r="G44" s="35">
        <v>84697491</v>
      </c>
      <c r="H44" s="35">
        <v>75095465</v>
      </c>
      <c r="I44" s="35">
        <v>138978372.60700005</v>
      </c>
      <c r="J44" s="12">
        <v>147628024.192</v>
      </c>
      <c r="K44" s="10">
        <v>65309737.949000001</v>
      </c>
      <c r="L44" s="161">
        <v>85332270.169999972</v>
      </c>
      <c r="N44" s="77">
        <f t="shared" ref="N44:N52" si="87">C44/$C$43</f>
        <v>0.63082130355806487</v>
      </c>
      <c r="O44" s="18">
        <f t="shared" ref="O44:O52" si="88">D44/$D$43</f>
        <v>0.6108711033723021</v>
      </c>
      <c r="P44" s="18">
        <f t="shared" ref="P44:P52" si="89">E44/$E$43</f>
        <v>0.63057696140420583</v>
      </c>
      <c r="Q44" s="37">
        <f>F44/$F$43</f>
        <v>0.63189376490457749</v>
      </c>
      <c r="R44" s="37">
        <f>G44/$F$43</f>
        <v>0.35702315359100395</v>
      </c>
      <c r="S44" s="37">
        <f>H44/$F$43</f>
        <v>0.31654798056158312</v>
      </c>
      <c r="T44" s="37">
        <f>I44/$I$43</f>
        <v>0.61158994676163192</v>
      </c>
      <c r="U44" s="19">
        <f>J44/$J$43</f>
        <v>0.6184202470096839</v>
      </c>
      <c r="V44" s="96">
        <f>K44/$K$43</f>
        <v>0.62722249971137578</v>
      </c>
      <c r="W44" s="78">
        <f>L44/$L$43</f>
        <v>0.62238691744861196</v>
      </c>
      <c r="Y44" s="107">
        <f t="shared" ref="Y44:Y64" si="90">(L44-K44)/K44</f>
        <v>0.30657805175447883</v>
      </c>
      <c r="Z44" s="108">
        <f t="shared" ref="Z44:Z64" si="91">(W44-V44)*100</f>
        <v>-0.48355822627638156</v>
      </c>
    </row>
    <row r="45" spans="1:29" ht="19.5" customHeight="1" x14ac:dyDescent="0.25">
      <c r="A45" s="24"/>
      <c r="B45" s="143" t="s">
        <v>65</v>
      </c>
      <c r="C45" s="10">
        <v>28920922</v>
      </c>
      <c r="D45" s="11">
        <v>35755277</v>
      </c>
      <c r="E45" s="11">
        <v>35929448</v>
      </c>
      <c r="F45" s="35">
        <v>39169486</v>
      </c>
      <c r="G45" s="35">
        <v>19125156</v>
      </c>
      <c r="H45" s="35">
        <v>19161774</v>
      </c>
      <c r="I45" s="35">
        <v>34416772.077999994</v>
      </c>
      <c r="J45" s="12">
        <v>34461476.061999999</v>
      </c>
      <c r="K45" s="10">
        <v>13984383.033</v>
      </c>
      <c r="L45" s="161">
        <v>18430692.950999994</v>
      </c>
      <c r="N45" s="77">
        <f t="shared" si="87"/>
        <v>0.13801995535034528</v>
      </c>
      <c r="O45" s="18">
        <f t="shared" si="88"/>
        <v>0.15587706181456557</v>
      </c>
      <c r="P45" s="18">
        <f t="shared" si="89"/>
        <v>0.16132301958874992</v>
      </c>
      <c r="Q45" s="37">
        <f t="shared" ref="Q45:Q52" si="92">F45/$F$43</f>
        <v>0.16511012606334086</v>
      </c>
      <c r="R45" s="37">
        <f t="shared" ref="R45:S50" si="93">G45/$F$43</f>
        <v>8.0617777780925187E-2</v>
      </c>
      <c r="S45" s="37">
        <f t="shared" si="93"/>
        <v>8.0772132693731222E-2</v>
      </c>
      <c r="T45" s="37">
        <f t="shared" ref="T45:T52" si="94">I45/$I$43</f>
        <v>0.15145487321551099</v>
      </c>
      <c r="U45" s="19">
        <f t="shared" ref="U45:U52" si="95">J45/$J$43</f>
        <v>0.14436062973289615</v>
      </c>
      <c r="V45" s="96">
        <f t="shared" ref="V45:V52" si="96">K45/$K$43</f>
        <v>0.13430339729320434</v>
      </c>
      <c r="W45" s="78">
        <f t="shared" ref="W45:W52" si="97">L45/$L$43</f>
        <v>0.1344277159082026</v>
      </c>
      <c r="Y45" s="145">
        <f t="shared" si="90"/>
        <v>0.31794823607932521</v>
      </c>
      <c r="Z45" s="104">
        <f t="shared" si="91"/>
        <v>1.2431861499825891E-2</v>
      </c>
    </row>
    <row r="46" spans="1:29" ht="19.5" customHeight="1" x14ac:dyDescent="0.25">
      <c r="A46" s="24"/>
      <c r="B46" s="143" t="s">
        <v>72</v>
      </c>
      <c r="C46" s="10">
        <v>40804</v>
      </c>
      <c r="D46" s="11">
        <v>80734</v>
      </c>
      <c r="E46" s="11">
        <v>122357</v>
      </c>
      <c r="F46" s="35">
        <v>61080</v>
      </c>
      <c r="G46" s="35">
        <v>51146</v>
      </c>
      <c r="H46" s="35">
        <v>36639</v>
      </c>
      <c r="I46" s="35">
        <v>23325.415000000005</v>
      </c>
      <c r="J46" s="12">
        <v>24654.032999999999</v>
      </c>
      <c r="K46" s="10">
        <v>12042.436</v>
      </c>
      <c r="L46" s="161">
        <v>3779.7799999999997</v>
      </c>
      <c r="N46" s="77">
        <f t="shared" si="87"/>
        <v>1.9472983116221152E-4</v>
      </c>
      <c r="O46" s="18">
        <f t="shared" si="88"/>
        <v>3.5196423477678939E-4</v>
      </c>
      <c r="P46" s="18">
        <f t="shared" si="89"/>
        <v>5.4938224232725966E-4</v>
      </c>
      <c r="Q46" s="37">
        <f t="shared" si="92"/>
        <v>2.5746895172300347E-4</v>
      </c>
      <c r="R46" s="37">
        <f t="shared" si="93"/>
        <v>2.1559441723681622E-4</v>
      </c>
      <c r="S46" s="37">
        <f t="shared" si="93"/>
        <v>1.5444343356547355E-4</v>
      </c>
      <c r="T46" s="37">
        <f t="shared" si="94"/>
        <v>1.0264610996980723E-4</v>
      </c>
      <c r="U46" s="19">
        <f t="shared" si="95"/>
        <v>1.0327682200647587E-4</v>
      </c>
      <c r="V46" s="96">
        <f t="shared" si="96"/>
        <v>1.1565330144843911E-4</v>
      </c>
      <c r="W46" s="78">
        <f t="shared" si="97"/>
        <v>2.7568534367446974E-5</v>
      </c>
      <c r="Y46" s="145">
        <f t="shared" si="90"/>
        <v>-0.6861282883297033</v>
      </c>
      <c r="Z46" s="104">
        <f t="shared" si="91"/>
        <v>-8.8084767080992138E-3</v>
      </c>
    </row>
    <row r="47" spans="1:29" ht="19.5" customHeight="1" x14ac:dyDescent="0.25">
      <c r="A47" s="24"/>
      <c r="B47" s="143" t="s">
        <v>66</v>
      </c>
      <c r="C47" s="10">
        <v>40393076</v>
      </c>
      <c r="D47" s="11">
        <v>43585944</v>
      </c>
      <c r="E47" s="11">
        <v>36137872</v>
      </c>
      <c r="F47" s="35">
        <v>38548621</v>
      </c>
      <c r="G47" s="35">
        <v>24892469</v>
      </c>
      <c r="H47" s="35">
        <v>22933745</v>
      </c>
      <c r="I47" s="35">
        <v>44003204.986000001</v>
      </c>
      <c r="J47" s="12">
        <v>46122742.226999998</v>
      </c>
      <c r="K47" s="10">
        <v>19781684.425999988</v>
      </c>
      <c r="L47" s="161">
        <v>27913796.903000012</v>
      </c>
      <c r="N47" s="77">
        <f t="shared" si="87"/>
        <v>0.1927687694736393</v>
      </c>
      <c r="O47" s="18">
        <f t="shared" si="88"/>
        <v>0.19001527766472606</v>
      </c>
      <c r="P47" s="18">
        <f t="shared" si="89"/>
        <v>0.16225884217736206</v>
      </c>
      <c r="Q47" s="37">
        <f t="shared" si="92"/>
        <v>0.16249300981069675</v>
      </c>
      <c r="R47" s="37">
        <f t="shared" si="93"/>
        <v>0.10492858381184283</v>
      </c>
      <c r="S47" s="37">
        <f t="shared" si="93"/>
        <v>9.6672024954693389E-2</v>
      </c>
      <c r="T47" s="37">
        <f t="shared" si="94"/>
        <v>0.19364104853083752</v>
      </c>
      <c r="U47" s="19">
        <f t="shared" si="95"/>
        <v>0.1932101834790457</v>
      </c>
      <c r="V47" s="96">
        <f t="shared" si="96"/>
        <v>0.18997959483264598</v>
      </c>
      <c r="W47" s="78">
        <f t="shared" si="97"/>
        <v>0.20359451323788444</v>
      </c>
      <c r="Y47" s="145">
        <f t="shared" si="90"/>
        <v>0.41109302432868711</v>
      </c>
      <c r="Z47" s="104">
        <f t="shared" si="91"/>
        <v>1.3614918405238456</v>
      </c>
    </row>
    <row r="48" spans="1:29" ht="19.5" customHeight="1" x14ac:dyDescent="0.25">
      <c r="A48" s="24"/>
      <c r="B48" t="s">
        <v>67</v>
      </c>
      <c r="C48" s="10">
        <v>7382149</v>
      </c>
      <c r="D48" s="11">
        <v>9249131</v>
      </c>
      <c r="E48" s="11">
        <v>9711674</v>
      </c>
      <c r="F48" s="35">
        <v>8790522</v>
      </c>
      <c r="G48" s="35">
        <v>5187559</v>
      </c>
      <c r="H48" s="35">
        <v>4125921</v>
      </c>
      <c r="I48" s="35">
        <v>8787893.7109999992</v>
      </c>
      <c r="J48" s="12">
        <v>9430539.4210000001</v>
      </c>
      <c r="K48" s="10">
        <v>4430298.3749999991</v>
      </c>
      <c r="L48" s="161">
        <v>4995523.5069999993</v>
      </c>
      <c r="N48" s="77">
        <f t="shared" si="87"/>
        <v>3.5229992853256759E-2</v>
      </c>
      <c r="O48" s="18">
        <f t="shared" si="88"/>
        <v>4.0322086292829303E-2</v>
      </c>
      <c r="P48" s="18">
        <f t="shared" si="89"/>
        <v>4.3605361678296678E-2</v>
      </c>
      <c r="Q48" s="37">
        <f t="shared" si="92"/>
        <v>3.7054461107367383E-2</v>
      </c>
      <c r="R48" s="37">
        <f t="shared" si="93"/>
        <v>2.1866983918324038E-2</v>
      </c>
      <c r="S48" s="37">
        <f t="shared" si="93"/>
        <v>1.7391888584838346E-2</v>
      </c>
      <c r="T48" s="37">
        <f t="shared" si="94"/>
        <v>3.8672113840730514E-2</v>
      </c>
      <c r="U48" s="19">
        <f t="shared" si="95"/>
        <v>3.9504941897646972E-2</v>
      </c>
      <c r="V48" s="96">
        <f t="shared" si="96"/>
        <v>4.2547756406627765E-2</v>
      </c>
      <c r="W48" s="78">
        <f t="shared" si="97"/>
        <v>3.6435787661218043E-2</v>
      </c>
      <c r="Y48" s="145">
        <f t="shared" si="90"/>
        <v>0.12758173020344263</v>
      </c>
      <c r="Z48" s="104">
        <f t="shared" si="91"/>
        <v>-0.61119687454097227</v>
      </c>
    </row>
    <row r="49" spans="1:26" ht="19.5" customHeight="1" x14ac:dyDescent="0.25">
      <c r="A49" s="24"/>
      <c r="B49" s="143" t="s">
        <v>82</v>
      </c>
      <c r="C49" s="10"/>
      <c r="D49" s="11"/>
      <c r="E49" s="11"/>
      <c r="F49" s="35">
        <v>0</v>
      </c>
      <c r="G49" s="35">
        <v>0</v>
      </c>
      <c r="H49" s="35">
        <v>39775</v>
      </c>
      <c r="I49" s="35">
        <v>37720.997000000003</v>
      </c>
      <c r="J49" s="12">
        <v>56271.781999999999</v>
      </c>
      <c r="K49" s="10">
        <v>18852.377</v>
      </c>
      <c r="L49" s="161">
        <v>19907.364000000001</v>
      </c>
      <c r="N49" s="77">
        <f t="shared" ref="N49" si="98">C49/$C$43</f>
        <v>0</v>
      </c>
      <c r="O49" s="18">
        <f t="shared" ref="O49" si="99">D49/$D$43</f>
        <v>0</v>
      </c>
      <c r="P49" s="18">
        <f t="shared" ref="P49" si="100">E49/$E$43</f>
        <v>0</v>
      </c>
      <c r="Q49" s="37">
        <f t="shared" si="92"/>
        <v>0</v>
      </c>
      <c r="R49" s="37">
        <f t="shared" si="93"/>
        <v>0</v>
      </c>
      <c r="S49" s="37">
        <f t="shared" si="93"/>
        <v>1.6766253364083929E-4</v>
      </c>
      <c r="T49" s="37">
        <f t="shared" si="94"/>
        <v>1.659954863067932E-4</v>
      </c>
      <c r="U49" s="19">
        <f t="shared" si="95"/>
        <v>2.3572495476100047E-4</v>
      </c>
      <c r="V49" s="96">
        <f t="shared" si="96"/>
        <v>1.81054700245085E-4</v>
      </c>
      <c r="W49" s="78">
        <f t="shared" si="97"/>
        <v>1.4519809316925237E-4</v>
      </c>
      <c r="Y49" s="145">
        <f t="shared" si="90"/>
        <v>5.596042345217269E-2</v>
      </c>
      <c r="Z49" s="104">
        <f t="shared" ref="Z49:Z50" si="101">(W49-V49)*100</f>
        <v>-3.5856607075832629E-3</v>
      </c>
    </row>
    <row r="50" spans="1:26" ht="19.5" customHeight="1" x14ac:dyDescent="0.25">
      <c r="A50" s="24"/>
      <c r="B50" t="s">
        <v>68</v>
      </c>
      <c r="C50" s="10">
        <v>0</v>
      </c>
      <c r="D50" s="11">
        <v>0</v>
      </c>
      <c r="E50" s="11">
        <v>0</v>
      </c>
      <c r="F50" s="35">
        <v>4200</v>
      </c>
      <c r="G50" s="35">
        <v>1939</v>
      </c>
      <c r="H50" s="35">
        <v>0</v>
      </c>
      <c r="I50" s="35"/>
      <c r="J50" s="12">
        <v>612.71299999999997</v>
      </c>
      <c r="K50" s="10"/>
      <c r="L50" s="161">
        <v>5125.8130000000001</v>
      </c>
      <c r="N50" s="77">
        <f t="shared" si="87"/>
        <v>0</v>
      </c>
      <c r="O50" s="18">
        <f t="shared" si="88"/>
        <v>0</v>
      </c>
      <c r="P50" s="18">
        <f t="shared" si="89"/>
        <v>0</v>
      </c>
      <c r="Q50" s="37">
        <f t="shared" si="92"/>
        <v>1.7704151886650533E-5</v>
      </c>
      <c r="R50" s="37">
        <f t="shared" si="93"/>
        <v>8.1734167876703296E-6</v>
      </c>
      <c r="S50" s="37">
        <f t="shared" si="93"/>
        <v>0</v>
      </c>
      <c r="T50" s="37">
        <f t="shared" si="94"/>
        <v>0</v>
      </c>
      <c r="U50" s="19">
        <f t="shared" si="95"/>
        <v>2.5666815422066583E-6</v>
      </c>
      <c r="V50" s="96">
        <f t="shared" si="96"/>
        <v>0</v>
      </c>
      <c r="W50" s="78">
        <f t="shared" si="97"/>
        <v>3.7386078515576701E-5</v>
      </c>
      <c r="Y50" s="145"/>
      <c r="Z50" s="104">
        <f t="shared" si="101"/>
        <v>3.73860785155767E-3</v>
      </c>
    </row>
    <row r="51" spans="1:26" ht="19.5" customHeight="1" x14ac:dyDescent="0.25">
      <c r="A51" s="24"/>
      <c r="B51" s="143" t="s">
        <v>83</v>
      </c>
      <c r="C51" s="10"/>
      <c r="D51" s="11"/>
      <c r="E51" s="11"/>
      <c r="F51" s="35"/>
      <c r="G51" s="35"/>
      <c r="H51" s="35"/>
      <c r="I51" s="35"/>
      <c r="J51" s="12"/>
      <c r="K51" s="10"/>
      <c r="L51" s="161"/>
      <c r="N51" s="77"/>
      <c r="O51" s="18"/>
      <c r="P51" s="18"/>
      <c r="Q51" s="37"/>
      <c r="R51" s="37"/>
      <c r="S51" s="37"/>
      <c r="T51" s="37"/>
      <c r="U51" s="19"/>
      <c r="V51" s="96"/>
      <c r="W51" s="78"/>
      <c r="Y51" s="145"/>
      <c r="Z51" s="104"/>
    </row>
    <row r="52" spans="1:26" ht="19.5" customHeight="1" thickBot="1" x14ac:dyDescent="0.3">
      <c r="A52" s="24"/>
      <c r="B52" t="s">
        <v>70</v>
      </c>
      <c r="C52" s="10">
        <v>621343</v>
      </c>
      <c r="D52" s="11">
        <v>587791</v>
      </c>
      <c r="E52" s="11">
        <v>375598</v>
      </c>
      <c r="F52" s="35">
        <v>752849</v>
      </c>
      <c r="G52" s="35">
        <v>482145</v>
      </c>
      <c r="H52" s="35">
        <v>654885</v>
      </c>
      <c r="I52" s="35">
        <v>993810.78799999983</v>
      </c>
      <c r="J52" s="12">
        <v>993646.69</v>
      </c>
      <c r="K52" s="10">
        <v>588312.56400000013</v>
      </c>
      <c r="L52" s="161">
        <v>403761.88500000001</v>
      </c>
      <c r="N52" s="77">
        <f t="shared" si="87"/>
        <v>2.9652489335315656E-3</v>
      </c>
      <c r="O52" s="18">
        <f t="shared" si="88"/>
        <v>2.5625066208002055E-3</v>
      </c>
      <c r="P52" s="18">
        <f t="shared" si="89"/>
        <v>1.686432909058199E-3</v>
      </c>
      <c r="Q52" s="37">
        <f t="shared" si="92"/>
        <v>3.1734650104078494E-3</v>
      </c>
      <c r="R52" s="37">
        <f>G52/$F$43</f>
        <v>2.0323734074736005E-3</v>
      </c>
      <c r="S52" s="37">
        <f>H52/$F$43</f>
        <v>2.7605198829259844E-3</v>
      </c>
      <c r="T52" s="37">
        <f t="shared" si="94"/>
        <v>4.3733760550124729E-3</v>
      </c>
      <c r="U52" s="19">
        <f t="shared" si="95"/>
        <v>4.162429422417578E-3</v>
      </c>
      <c r="V52" s="96">
        <f t="shared" si="96"/>
        <v>5.650043754452683E-3</v>
      </c>
      <c r="W52" s="78">
        <f t="shared" si="97"/>
        <v>2.9449130380306988E-3</v>
      </c>
      <c r="Y52" s="109">
        <f t="shared" si="90"/>
        <v>-0.31369494770810313</v>
      </c>
      <c r="Z52" s="106">
        <f t="shared" si="91"/>
        <v>-0.2705130716421984</v>
      </c>
    </row>
    <row r="53" spans="1:26" ht="19.5" customHeight="1" thickBot="1" x14ac:dyDescent="0.3">
      <c r="A53" s="5" t="s">
        <v>35</v>
      </c>
      <c r="B53" s="6"/>
      <c r="C53" s="13">
        <v>115482949</v>
      </c>
      <c r="D53" s="14">
        <v>122418467</v>
      </c>
      <c r="E53" s="14">
        <v>129718965</v>
      </c>
      <c r="F53" s="36">
        <v>131218627</v>
      </c>
      <c r="G53" s="36">
        <v>143270209</v>
      </c>
      <c r="H53" s="36">
        <v>145850256</v>
      </c>
      <c r="I53" s="36">
        <v>151503208.66800001</v>
      </c>
      <c r="J53" s="15">
        <v>154140939.15900001</v>
      </c>
      <c r="K53" s="13">
        <v>72939026.633000001</v>
      </c>
      <c r="L53" s="160">
        <v>69378865.206</v>
      </c>
      <c r="M53" s="1"/>
      <c r="N53" s="134">
        <f t="shared" ref="N53:T53" si="102">C53/C63</f>
        <v>0.35530531483211331</v>
      </c>
      <c r="O53" s="21">
        <f t="shared" si="102"/>
        <v>0.34797771930056753</v>
      </c>
      <c r="P53" s="21">
        <f t="shared" si="102"/>
        <v>0.36806347918786014</v>
      </c>
      <c r="Q53" s="21">
        <f t="shared" si="102"/>
        <v>0.35613578479739438</v>
      </c>
      <c r="R53" s="21">
        <f t="shared" si="102"/>
        <v>0.51590213529014861</v>
      </c>
      <c r="S53" s="21">
        <f t="shared" si="102"/>
        <v>0.54442364468985749</v>
      </c>
      <c r="T53" s="21">
        <f t="shared" si="102"/>
        <v>0.4000144819812893</v>
      </c>
      <c r="U53" s="22">
        <f>J53/J63</f>
        <v>0.39235699304607946</v>
      </c>
      <c r="V53" s="20">
        <f>K53/K63</f>
        <v>0.41193516177306461</v>
      </c>
      <c r="W53" s="234">
        <f>L53/L63</f>
        <v>0.3360016179650881</v>
      </c>
      <c r="X53" s="1"/>
      <c r="Y53" s="64">
        <f t="shared" si="90"/>
        <v>-4.8810103333477552E-2</v>
      </c>
      <c r="Z53" s="101">
        <f t="shared" si="91"/>
        <v>-7.5933543807976509</v>
      </c>
    </row>
    <row r="54" spans="1:26" ht="19.5" customHeight="1" x14ac:dyDescent="0.25">
      <c r="A54" s="24"/>
      <c r="B54" t="s">
        <v>64</v>
      </c>
      <c r="C54" s="10">
        <v>57074085</v>
      </c>
      <c r="D54" s="11">
        <v>61969326</v>
      </c>
      <c r="E54" s="11">
        <v>67200356</v>
      </c>
      <c r="F54" s="35">
        <v>70047222</v>
      </c>
      <c r="G54" s="35">
        <v>80419122</v>
      </c>
      <c r="H54" s="35">
        <v>80164986</v>
      </c>
      <c r="I54" s="35">
        <v>79363029.943999976</v>
      </c>
      <c r="J54" s="12">
        <v>78418571.64199999</v>
      </c>
      <c r="K54" s="10">
        <v>38503676.421000004</v>
      </c>
      <c r="L54" s="161">
        <v>36056317.436999992</v>
      </c>
      <c r="N54" s="77">
        <f t="shared" ref="N54" si="103">C54/$C$53</f>
        <v>0.49422088277291915</v>
      </c>
      <c r="O54" s="18">
        <f t="shared" ref="O54" si="104">D54/$D$53</f>
        <v>0.5062089692725853</v>
      </c>
      <c r="P54" s="18">
        <f t="shared" ref="P54" si="105">E54/$E$53</f>
        <v>0.51804573063005865</v>
      </c>
      <c r="Q54" s="37">
        <f>F54/$F$53</f>
        <v>0.53382072043780793</v>
      </c>
      <c r="R54" s="37">
        <f>G54/$F$53</f>
        <v>0.612863614248913</v>
      </c>
      <c r="S54" s="37">
        <f>H54/$F$53</f>
        <v>0.6109268770202877</v>
      </c>
      <c r="T54" s="37">
        <f>I54/$I$53</f>
        <v>0.52383728794757045</v>
      </c>
      <c r="U54" s="19">
        <f>J54/$J$53</f>
        <v>0.5087459053373834</v>
      </c>
      <c r="V54" s="96">
        <f>K54/$K$53</f>
        <v>0.52788854195621637</v>
      </c>
      <c r="W54" s="78">
        <f>L54/$L$53</f>
        <v>0.51970174677751546</v>
      </c>
      <c r="Y54" s="107">
        <f t="shared" si="90"/>
        <v>-6.356169621935677E-2</v>
      </c>
      <c r="Z54" s="108">
        <f t="shared" si="91"/>
        <v>-0.81867951787009119</v>
      </c>
    </row>
    <row r="55" spans="1:26" ht="19.5" customHeight="1" x14ac:dyDescent="0.25">
      <c r="A55" s="24"/>
      <c r="B55" t="s">
        <v>65</v>
      </c>
      <c r="C55" s="10">
        <v>205712</v>
      </c>
      <c r="D55" s="11">
        <v>156591</v>
      </c>
      <c r="E55" s="11">
        <v>30322</v>
      </c>
      <c r="F55" s="35">
        <v>58813</v>
      </c>
      <c r="G55" s="35">
        <v>38687</v>
      </c>
      <c r="H55" s="35">
        <v>25946</v>
      </c>
      <c r="I55" s="35">
        <v>67562.327000000005</v>
      </c>
      <c r="J55" s="12">
        <v>51853.810999999994</v>
      </c>
      <c r="K55" s="10">
        <v>21747.101999999999</v>
      </c>
      <c r="L55" s="161">
        <v>27493.240000000005</v>
      </c>
      <c r="N55" s="77">
        <f t="shared" ref="N55:N62" si="106">C55/$C$53</f>
        <v>1.7813192491300165E-3</v>
      </c>
      <c r="O55" s="18">
        <f t="shared" ref="O55:O62" si="107">D55/$D$53</f>
        <v>1.2791452453002864E-3</v>
      </c>
      <c r="P55" s="18">
        <f t="shared" ref="P55:P62" si="108">E55/$E$53</f>
        <v>2.3375147959282593E-4</v>
      </c>
      <c r="Q55" s="37">
        <f t="shared" ref="Q55:Q62" si="109">F55/$F$53</f>
        <v>4.4820618341022574E-4</v>
      </c>
      <c r="R55" s="37">
        <f t="shared" ref="R55:S60" si="110">G55/$F$53</f>
        <v>2.9482856881287139E-4</v>
      </c>
      <c r="S55" s="37">
        <f t="shared" si="110"/>
        <v>1.9773107365313311E-4</v>
      </c>
      <c r="T55" s="37">
        <f t="shared" ref="T55:T62" si="111">I55/$I$53</f>
        <v>4.4594650894856121E-4</v>
      </c>
      <c r="U55" s="19">
        <f t="shared" ref="U55:U62" si="112">J55/$J$53</f>
        <v>3.3640518400184112E-4</v>
      </c>
      <c r="V55" s="96">
        <f t="shared" ref="V55:V62" si="113">K55/$K$53</f>
        <v>2.9815454090747215E-4</v>
      </c>
      <c r="W55" s="78">
        <f t="shared" ref="W55:W62" si="114">L55/$L$53</f>
        <v>3.9627687651516019E-4</v>
      </c>
      <c r="Y55" s="145">
        <f t="shared" si="90"/>
        <v>0.26422545863812136</v>
      </c>
      <c r="Z55" s="104">
        <f t="shared" si="91"/>
        <v>9.812233560768803E-3</v>
      </c>
    </row>
    <row r="56" spans="1:26" ht="19.5" customHeight="1" x14ac:dyDescent="0.25">
      <c r="A56" s="24"/>
      <c r="B56" t="s">
        <v>72</v>
      </c>
      <c r="C56" s="10">
        <v>0</v>
      </c>
      <c r="D56" s="11">
        <v>0</v>
      </c>
      <c r="E56" s="11">
        <v>0</v>
      </c>
      <c r="F56" s="35">
        <v>236</v>
      </c>
      <c r="G56" s="35">
        <v>2490</v>
      </c>
      <c r="H56" s="35">
        <v>172</v>
      </c>
      <c r="I56" s="35"/>
      <c r="J56" s="12">
        <v>0</v>
      </c>
      <c r="K56" s="10"/>
      <c r="L56" s="161"/>
      <c r="N56" s="77">
        <f t="shared" si="106"/>
        <v>0</v>
      </c>
      <c r="O56" s="18">
        <f t="shared" si="107"/>
        <v>0</v>
      </c>
      <c r="P56" s="18">
        <f t="shared" si="108"/>
        <v>0</v>
      </c>
      <c r="Q56" s="37">
        <f t="shared" si="109"/>
        <v>1.7985251438425736E-6</v>
      </c>
      <c r="R56" s="37">
        <f t="shared" si="110"/>
        <v>1.8975964441389866E-5</v>
      </c>
      <c r="S56" s="37">
        <f t="shared" si="110"/>
        <v>1.310789511614079E-6</v>
      </c>
      <c r="T56" s="37">
        <f t="shared" si="111"/>
        <v>0</v>
      </c>
      <c r="U56" s="19">
        <f t="shared" si="112"/>
        <v>0</v>
      </c>
      <c r="V56" s="96">
        <f t="shared" si="113"/>
        <v>0</v>
      </c>
      <c r="W56" s="78">
        <f t="shared" si="114"/>
        <v>0</v>
      </c>
      <c r="Y56" s="145"/>
      <c r="Z56" s="104">
        <f t="shared" si="91"/>
        <v>0</v>
      </c>
    </row>
    <row r="57" spans="1:26" ht="19.5" customHeight="1" x14ac:dyDescent="0.25">
      <c r="A57" s="24"/>
      <c r="B57" t="s">
        <v>66</v>
      </c>
      <c r="C57" s="10">
        <v>33584523</v>
      </c>
      <c r="D57" s="11">
        <v>36099866</v>
      </c>
      <c r="E57" s="11">
        <v>36111331</v>
      </c>
      <c r="F57" s="35">
        <v>35650257</v>
      </c>
      <c r="G57" s="35">
        <v>37467931</v>
      </c>
      <c r="H57" s="35">
        <v>40130594</v>
      </c>
      <c r="I57" s="35">
        <v>45748962.897000022</v>
      </c>
      <c r="J57" s="12">
        <v>48402063.009000003</v>
      </c>
      <c r="K57" s="10">
        <v>21030646.576000012</v>
      </c>
      <c r="L57" s="161">
        <v>20644616.560000002</v>
      </c>
      <c r="N57" s="77">
        <f t="shared" si="106"/>
        <v>0.29081802370668591</v>
      </c>
      <c r="O57" s="18">
        <f t="shared" si="107"/>
        <v>0.29488905460644266</v>
      </c>
      <c r="P57" s="18">
        <f t="shared" si="108"/>
        <v>0.27838127601465212</v>
      </c>
      <c r="Q57" s="37">
        <f t="shared" si="109"/>
        <v>0.27168594745317676</v>
      </c>
      <c r="R57" s="37">
        <f t="shared" si="110"/>
        <v>0.28553820335279073</v>
      </c>
      <c r="S57" s="37">
        <f t="shared" si="110"/>
        <v>0.30583000994210979</v>
      </c>
      <c r="T57" s="37">
        <f t="shared" si="111"/>
        <v>0.30196695699860093</v>
      </c>
      <c r="U57" s="19">
        <f t="shared" si="112"/>
        <v>0.31401173025857937</v>
      </c>
      <c r="V57" s="96">
        <f t="shared" si="113"/>
        <v>0.28833187865006493</v>
      </c>
      <c r="W57" s="78">
        <f t="shared" si="114"/>
        <v>0.2975634798681403</v>
      </c>
      <c r="Y57" s="145">
        <f t="shared" si="90"/>
        <v>-1.835559428023217E-2</v>
      </c>
      <c r="Z57" s="104">
        <f t="shared" si="91"/>
        <v>0.92316012180753693</v>
      </c>
    </row>
    <row r="58" spans="1:26" ht="19.5" customHeight="1" x14ac:dyDescent="0.25">
      <c r="A58" s="24"/>
      <c r="B58" t="s">
        <v>67</v>
      </c>
      <c r="C58" s="10">
        <v>3838992</v>
      </c>
      <c r="D58" s="11">
        <v>4275984</v>
      </c>
      <c r="E58" s="11">
        <v>3974044</v>
      </c>
      <c r="F58" s="35">
        <v>3420997</v>
      </c>
      <c r="G58" s="35">
        <v>3838142</v>
      </c>
      <c r="H58" s="35">
        <v>4145803</v>
      </c>
      <c r="I58" s="35">
        <v>4044330.1190000009</v>
      </c>
      <c r="J58" s="12">
        <v>4174565.9260000009</v>
      </c>
      <c r="K58" s="10">
        <v>1933556.5469999998</v>
      </c>
      <c r="L58" s="161">
        <v>2085207.7339999997</v>
      </c>
      <c r="N58" s="77">
        <f t="shared" si="106"/>
        <v>3.3242933552034594E-2</v>
      </c>
      <c r="O58" s="18">
        <f t="shared" si="107"/>
        <v>3.4929239883391125E-2</v>
      </c>
      <c r="P58" s="18">
        <f t="shared" si="108"/>
        <v>3.0635797934403811E-2</v>
      </c>
      <c r="Q58" s="37">
        <f t="shared" si="109"/>
        <v>2.6070970853855985E-2</v>
      </c>
      <c r="R58" s="37">
        <f t="shared" si="110"/>
        <v>2.9249978358636537E-2</v>
      </c>
      <c r="S58" s="37">
        <f t="shared" si="110"/>
        <v>3.1594622614059209E-2</v>
      </c>
      <c r="T58" s="37">
        <f t="shared" si="111"/>
        <v>2.6694682934819126E-2</v>
      </c>
      <c r="U58" s="19">
        <f t="shared" si="112"/>
        <v>2.708278507174423E-2</v>
      </c>
      <c r="V58" s="96">
        <f t="shared" si="113"/>
        <v>2.650921785300046E-2</v>
      </c>
      <c r="W58" s="78">
        <f t="shared" si="114"/>
        <v>3.0055373892446825E-2</v>
      </c>
      <c r="Y58" s="145">
        <f t="shared" si="90"/>
        <v>7.8431213835092425E-2</v>
      </c>
      <c r="Z58" s="104">
        <f t="shared" si="91"/>
        <v>0.35461560394463643</v>
      </c>
    </row>
    <row r="59" spans="1:26" ht="19.5" customHeight="1" x14ac:dyDescent="0.25">
      <c r="A59" s="24"/>
      <c r="B59" t="s">
        <v>82</v>
      </c>
      <c r="C59" s="10"/>
      <c r="D59" s="11"/>
      <c r="E59" s="11"/>
      <c r="F59" s="35">
        <v>0</v>
      </c>
      <c r="G59" s="35">
        <v>0</v>
      </c>
      <c r="H59" s="35">
        <v>77344</v>
      </c>
      <c r="I59" s="35">
        <v>105951.11500000001</v>
      </c>
      <c r="J59" s="12">
        <v>113697.251</v>
      </c>
      <c r="K59" s="10">
        <v>46266.44400000001</v>
      </c>
      <c r="L59" s="161">
        <v>50610.676999999996</v>
      </c>
      <c r="N59" s="77">
        <f t="shared" si="106"/>
        <v>0</v>
      </c>
      <c r="O59" s="18">
        <f t="shared" si="107"/>
        <v>0</v>
      </c>
      <c r="P59" s="18">
        <f t="shared" si="108"/>
        <v>0</v>
      </c>
      <c r="Q59" s="37">
        <f t="shared" si="109"/>
        <v>0</v>
      </c>
      <c r="R59" s="37">
        <f t="shared" si="110"/>
        <v>0</v>
      </c>
      <c r="S59" s="37">
        <f t="shared" si="110"/>
        <v>5.8942851154813558E-4</v>
      </c>
      <c r="T59" s="37">
        <f t="shared" si="111"/>
        <v>6.9933248233823467E-4</v>
      </c>
      <c r="U59" s="19">
        <f t="shared" si="112"/>
        <v>7.3761877681774478E-4</v>
      </c>
      <c r="V59" s="96">
        <f t="shared" si="113"/>
        <v>6.3431671816508112E-4</v>
      </c>
      <c r="W59" s="78">
        <f t="shared" si="114"/>
        <v>7.294826291800331E-4</v>
      </c>
      <c r="Y59" s="145">
        <f t="shared" ref="Y59:Y60" si="115">(L59-K59)/K59</f>
        <v>9.3895977827904487E-2</v>
      </c>
      <c r="Z59" s="104">
        <f t="shared" ref="Z59:Z60" si="116">(W59-V59)*100</f>
        <v>9.516591101495199E-3</v>
      </c>
    </row>
    <row r="60" spans="1:26" ht="19.5" customHeight="1" x14ac:dyDescent="0.25">
      <c r="A60" s="24"/>
      <c r="B60" t="s">
        <v>68</v>
      </c>
      <c r="C60" s="10">
        <v>0</v>
      </c>
      <c r="D60" s="11">
        <v>0</v>
      </c>
      <c r="E60" s="11">
        <v>456</v>
      </c>
      <c r="F60" s="35">
        <v>373</v>
      </c>
      <c r="G60" s="35">
        <v>65</v>
      </c>
      <c r="H60" s="35">
        <v>1438</v>
      </c>
      <c r="I60" s="35">
        <v>1688.634</v>
      </c>
      <c r="J60" s="12">
        <v>7637.5469999999996</v>
      </c>
      <c r="K60" s="10">
        <v>532.92200000000003</v>
      </c>
      <c r="L60" s="161">
        <v>1131.6740000000002</v>
      </c>
      <c r="N60" s="77">
        <f t="shared" si="106"/>
        <v>0</v>
      </c>
      <c r="O60" s="18">
        <f t="shared" si="107"/>
        <v>0</v>
      </c>
      <c r="P60" s="18">
        <f t="shared" si="108"/>
        <v>3.5152916923134564E-6</v>
      </c>
      <c r="Q60" s="37">
        <f t="shared" si="109"/>
        <v>2.8425842315816946E-6</v>
      </c>
      <c r="R60" s="37">
        <f t="shared" si="110"/>
        <v>4.9535650148206479E-7</v>
      </c>
      <c r="S60" s="37">
        <f t="shared" si="110"/>
        <v>1.0958809986633986E-5</v>
      </c>
      <c r="T60" s="37">
        <f t="shared" si="111"/>
        <v>1.1145862948027895E-5</v>
      </c>
      <c r="U60" s="19">
        <f t="shared" si="112"/>
        <v>4.9549114217616711E-5</v>
      </c>
      <c r="V60" s="96">
        <f t="shared" si="113"/>
        <v>7.306404055560685E-6</v>
      </c>
      <c r="W60" s="78">
        <f t="shared" si="114"/>
        <v>1.631150922748346E-5</v>
      </c>
      <c r="Y60" s="145">
        <f t="shared" si="115"/>
        <v>1.1235265198284179</v>
      </c>
      <c r="Z60" s="104">
        <f t="shared" si="116"/>
        <v>9.0051051719227749E-4</v>
      </c>
    </row>
    <row r="61" spans="1:26" ht="19.5" customHeight="1" x14ac:dyDescent="0.25">
      <c r="A61" s="24"/>
      <c r="B61" t="s">
        <v>83</v>
      </c>
      <c r="C61" s="10"/>
      <c r="D61" s="11"/>
      <c r="E61" s="11"/>
      <c r="F61" s="35"/>
      <c r="G61" s="35"/>
      <c r="H61" s="35"/>
      <c r="I61" s="35">
        <v>6741.8679999999986</v>
      </c>
      <c r="J61" s="12">
        <v>7608.7820000000002</v>
      </c>
      <c r="K61" s="10">
        <v>1358.212</v>
      </c>
      <c r="L61" s="161">
        <v>2357.971</v>
      </c>
      <c r="N61" s="77">
        <f t="shared" si="106"/>
        <v>0</v>
      </c>
      <c r="O61" s="18">
        <f t="shared" ref="O61" si="117">D61/$D$53</f>
        <v>0</v>
      </c>
      <c r="P61" s="18">
        <f t="shared" ref="P61" si="118">E61/$E$53</f>
        <v>0</v>
      </c>
      <c r="Q61" s="37">
        <f t="shared" ref="Q61" si="119">F61/$F$53</f>
        <v>0</v>
      </c>
      <c r="R61" s="37">
        <f t="shared" ref="R61" si="120">G61/$F$53</f>
        <v>0</v>
      </c>
      <c r="S61" s="37">
        <f t="shared" ref="S61" si="121">H61/$F$53</f>
        <v>0</v>
      </c>
      <c r="T61" s="37">
        <f t="shared" si="111"/>
        <v>4.4499836401313079E-5</v>
      </c>
      <c r="U61" s="19">
        <f t="shared" ref="U61" si="122">J61/$J$53</f>
        <v>4.9362499291323E-5</v>
      </c>
      <c r="V61" s="96">
        <f t="shared" ref="V61" si="123">K61/$K$53</f>
        <v>1.8621197220439744E-5</v>
      </c>
      <c r="W61" s="78">
        <f t="shared" ref="W61" si="124">L61/$L$53</f>
        <v>3.3986877603124574E-5</v>
      </c>
      <c r="Y61" s="145"/>
      <c r="Z61" s="104">
        <f t="shared" ref="Z61" si="125">(W61-V61)*100</f>
        <v>1.5365680382684829E-3</v>
      </c>
    </row>
    <row r="62" spans="1:26" ht="19.5" customHeight="1" thickBot="1" x14ac:dyDescent="0.3">
      <c r="A62" s="24"/>
      <c r="B62" t="s">
        <v>70</v>
      </c>
      <c r="C62" s="32">
        <v>20779637</v>
      </c>
      <c r="D62" s="33">
        <v>19916700</v>
      </c>
      <c r="E62" s="33">
        <v>22402456</v>
      </c>
      <c r="F62" s="35">
        <v>22040729</v>
      </c>
      <c r="G62" s="35">
        <v>21503772</v>
      </c>
      <c r="H62" s="35">
        <v>21303973</v>
      </c>
      <c r="I62" s="35">
        <v>22164941.763999999</v>
      </c>
      <c r="J62" s="12">
        <v>22964941.191000007</v>
      </c>
      <c r="K62" s="10">
        <v>11401242.409</v>
      </c>
      <c r="L62" s="161">
        <v>10511129.913000001</v>
      </c>
      <c r="N62" s="77">
        <f t="shared" si="106"/>
        <v>0.17993684071923033</v>
      </c>
      <c r="O62" s="18">
        <f t="shared" si="107"/>
        <v>0.16269359099228059</v>
      </c>
      <c r="P62" s="18">
        <f t="shared" si="108"/>
        <v>0.17269992864960032</v>
      </c>
      <c r="Q62" s="37">
        <f t="shared" si="109"/>
        <v>0.16796951396237364</v>
      </c>
      <c r="R62" s="37">
        <f>G62/$F$53</f>
        <v>0.16387743487058434</v>
      </c>
      <c r="S62" s="37">
        <f>H62/$F$53</f>
        <v>0.16235479281459025</v>
      </c>
      <c r="T62" s="37">
        <f t="shared" si="111"/>
        <v>0.14630014742837325</v>
      </c>
      <c r="U62" s="19">
        <f t="shared" si="112"/>
        <v>0.14898664375796444</v>
      </c>
      <c r="V62" s="96">
        <f t="shared" si="113"/>
        <v>0.15631196268036987</v>
      </c>
      <c r="W62" s="78">
        <f t="shared" si="114"/>
        <v>0.15150334156937148</v>
      </c>
      <c r="Y62" s="109">
        <f t="shared" si="90"/>
        <v>-7.8071535019495375E-2</v>
      </c>
      <c r="Z62" s="106">
        <f t="shared" si="91"/>
        <v>-0.48086211109983901</v>
      </c>
    </row>
    <row r="63" spans="1:26" ht="19.5" customHeight="1" thickBot="1" x14ac:dyDescent="0.3">
      <c r="A63" s="74" t="s">
        <v>20</v>
      </c>
      <c r="B63" s="100"/>
      <c r="C63" s="142">
        <f>C43+C53</f>
        <v>325024547</v>
      </c>
      <c r="D63" s="84">
        <f>D43+D53</f>
        <v>351799728</v>
      </c>
      <c r="E63" s="84">
        <f>E43+E53</f>
        <v>352436393</v>
      </c>
      <c r="F63" s="84">
        <f>F43+F53</f>
        <v>368451115</v>
      </c>
      <c r="G63" s="84">
        <f>G43+G53</f>
        <v>277708114</v>
      </c>
      <c r="H63" s="84">
        <f>H43+H53</f>
        <v>267898460</v>
      </c>
      <c r="I63" s="84">
        <f t="shared" ref="I63:J63" si="126">I43+I53</f>
        <v>378744309.25000006</v>
      </c>
      <c r="J63" s="84">
        <f t="shared" si="126"/>
        <v>392858906.27900004</v>
      </c>
      <c r="K63" s="83">
        <f>K43+K53</f>
        <v>177064337.79299998</v>
      </c>
      <c r="L63" s="144">
        <f>L43+L53</f>
        <v>206483723.57899997</v>
      </c>
      <c r="N63" s="146">
        <f t="shared" ref="N63:U63" si="127">N43+N53</f>
        <v>1</v>
      </c>
      <c r="O63" s="149">
        <f t="shared" si="127"/>
        <v>1</v>
      </c>
      <c r="P63" s="149">
        <f t="shared" si="127"/>
        <v>1</v>
      </c>
      <c r="Q63" s="149">
        <f t="shared" si="127"/>
        <v>1</v>
      </c>
      <c r="R63" s="149">
        <f t="shared" si="127"/>
        <v>1</v>
      </c>
      <c r="S63" s="149">
        <f t="shared" si="127"/>
        <v>1</v>
      </c>
      <c r="T63" s="149">
        <f t="shared" si="127"/>
        <v>1</v>
      </c>
      <c r="U63" s="150">
        <f t="shared" si="127"/>
        <v>1</v>
      </c>
      <c r="V63" s="237">
        <f>V53+V43</f>
        <v>1</v>
      </c>
      <c r="W63" s="177">
        <f>W53+W43</f>
        <v>1</v>
      </c>
      <c r="Y63" s="240">
        <f t="shared" si="90"/>
        <v>0.16615082490745939</v>
      </c>
      <c r="Z63" s="239">
        <f t="shared" si="91"/>
        <v>0</v>
      </c>
    </row>
    <row r="64" spans="1:26" ht="19.5" customHeight="1" x14ac:dyDescent="0.25">
      <c r="A64" s="24"/>
      <c r="B64" t="s">
        <v>64</v>
      </c>
      <c r="C64" s="10">
        <f>C44+C54</f>
        <v>189257389</v>
      </c>
      <c r="D64" s="11">
        <f>D44+D54</f>
        <v>202091710</v>
      </c>
      <c r="E64" s="11">
        <f>E44+E54</f>
        <v>207640835</v>
      </c>
      <c r="F64" s="11">
        <f>F44+F54</f>
        <v>219952952</v>
      </c>
      <c r="G64" s="11">
        <f>G44+G54</f>
        <v>165116613</v>
      </c>
      <c r="H64" s="11">
        <f>H44+H54</f>
        <v>155260451</v>
      </c>
      <c r="I64" s="11">
        <f>I44+I54</f>
        <v>218341402.55100003</v>
      </c>
      <c r="J64" s="248">
        <f>J44+J54</f>
        <v>226046595.83399999</v>
      </c>
      <c r="K64" s="314">
        <f t="shared" ref="K64:L64" si="128">K44+K54</f>
        <v>103813414.37</v>
      </c>
      <c r="L64" s="161">
        <f t="shared" si="128"/>
        <v>121388587.60699996</v>
      </c>
      <c r="M64" s="2"/>
      <c r="N64" s="77">
        <f t="shared" ref="N64" si="129">C64/$C$63</f>
        <v>0.58228644804479956</v>
      </c>
      <c r="O64" s="18">
        <f t="shared" ref="O64" si="130">D64/$D$63</f>
        <v>0.5744510126511525</v>
      </c>
      <c r="P64" s="18">
        <f t="shared" ref="P64" si="131">E64/$E$63</f>
        <v>0.58915832508818122</v>
      </c>
      <c r="Q64" s="37">
        <f>F64/$F$63</f>
        <v>0.59696644424593481</v>
      </c>
      <c r="R64" s="37">
        <f>G64/$F$63</f>
        <v>0.44813709683033526</v>
      </c>
      <c r="S64" s="37">
        <f>H64/$F$63</f>
        <v>0.42138683987969477</v>
      </c>
      <c r="T64" s="37">
        <f>I64/$I$63</f>
        <v>0.57648761240364432</v>
      </c>
      <c r="U64" s="19">
        <f>J64/$J$63</f>
        <v>0.57538875209683171</v>
      </c>
      <c r="V64" s="96">
        <f>K64/$K$63</f>
        <v>0.58630334975394538</v>
      </c>
      <c r="W64" s="78">
        <f>L64/$L$63</f>
        <v>0.58788453396210238</v>
      </c>
      <c r="Y64" s="107">
        <f t="shared" si="90"/>
        <v>0.16929578266600998</v>
      </c>
      <c r="Z64" s="108">
        <f t="shared" si="91"/>
        <v>0.15811842081570049</v>
      </c>
    </row>
    <row r="65" spans="1:26" ht="19.5" customHeight="1" x14ac:dyDescent="0.25">
      <c r="A65" s="24"/>
      <c r="B65" t="s">
        <v>65</v>
      </c>
      <c r="C65" s="10">
        <f>C45+C55</f>
        <v>29126634</v>
      </c>
      <c r="D65" s="11">
        <f>D45+D55</f>
        <v>35911868</v>
      </c>
      <c r="E65" s="11">
        <f>E45+E55</f>
        <v>35959770</v>
      </c>
      <c r="F65" s="11">
        <f>F45+F55</f>
        <v>39228299</v>
      </c>
      <c r="G65" s="11">
        <f>G45+G55</f>
        <v>19163843</v>
      </c>
      <c r="H65" s="11">
        <f>H45+H55</f>
        <v>19187720</v>
      </c>
      <c r="I65" s="11">
        <f>I45+I55</f>
        <v>34484334.404999994</v>
      </c>
      <c r="J65" s="12">
        <f>J45+J55</f>
        <v>34513329.872999996</v>
      </c>
      <c r="K65" s="10">
        <f t="shared" ref="K65:L65" si="132">K45+K55</f>
        <v>14006130.135</v>
      </c>
      <c r="L65" s="161">
        <f t="shared" si="132"/>
        <v>18458186.190999992</v>
      </c>
      <c r="M65" s="2"/>
      <c r="N65" s="77">
        <f t="shared" ref="N65:N72" si="133">C65/$C$63</f>
        <v>8.9613643858105274E-2</v>
      </c>
      <c r="O65" s="18">
        <f t="shared" ref="O65:O72" si="134">D65/$D$63</f>
        <v>0.10208043139817323</v>
      </c>
      <c r="P65" s="18">
        <f t="shared" ref="P65:P72" si="135">E65/$E$63</f>
        <v>0.10203194310866756</v>
      </c>
      <c r="Q65" s="37">
        <f t="shared" ref="Q65:Q72" si="136">F65/$F$63</f>
        <v>0.1064681240006561</v>
      </c>
      <c r="R65" s="37">
        <f t="shared" ref="R65:S70" si="137">G65/$F$63</f>
        <v>5.2011901226028313E-2</v>
      </c>
      <c r="S65" s="37">
        <f t="shared" si="137"/>
        <v>5.2076704938184268E-2</v>
      </c>
      <c r="T65" s="37">
        <f t="shared" ref="T65:T72" si="138">I65/$I$63</f>
        <v>9.104911562443492E-2</v>
      </c>
      <c r="U65" s="19">
        <f t="shared" ref="U65:U72" si="139">J65/$J$63</f>
        <v>8.7851718063098619E-2</v>
      </c>
      <c r="V65" s="96">
        <f t="shared" ref="V65:V72" si="140">K65/$K$63</f>
        <v>7.9101925941598136E-2</v>
      </c>
      <c r="W65" s="78">
        <f t="shared" ref="W65:W72" si="141">L65/$L$63</f>
        <v>8.9392935535366563E-2</v>
      </c>
      <c r="Y65" s="145">
        <f t="shared" ref="Y65:Y72" si="142">(L65-K65)/K65</f>
        <v>0.31786482155229473</v>
      </c>
      <c r="Z65" s="104">
        <f t="shared" ref="Z65:Z72" si="143">(W65-V65)*100</f>
        <v>1.0291009593768428</v>
      </c>
    </row>
    <row r="66" spans="1:26" ht="19.5" customHeight="1" x14ac:dyDescent="0.25">
      <c r="A66" s="24"/>
      <c r="B66" t="s">
        <v>72</v>
      </c>
      <c r="C66" s="10">
        <f>C46+C56</f>
        <v>40804</v>
      </c>
      <c r="D66" s="11">
        <f>D46+D56</f>
        <v>80734</v>
      </c>
      <c r="E66" s="11">
        <f>E46+E56</f>
        <v>122357</v>
      </c>
      <c r="F66" s="11">
        <f>F46+F56</f>
        <v>61316</v>
      </c>
      <c r="G66" s="11">
        <f>G46+G56</f>
        <v>53636</v>
      </c>
      <c r="H66" s="11">
        <f>H46+H56</f>
        <v>36811</v>
      </c>
      <c r="I66" s="11">
        <f>I46+I56</f>
        <v>23325.415000000005</v>
      </c>
      <c r="J66" s="12">
        <f>J46+J56</f>
        <v>24654.032999999999</v>
      </c>
      <c r="K66" s="10">
        <f t="shared" ref="K66:L66" si="144">K46+K56</f>
        <v>12042.436</v>
      </c>
      <c r="L66" s="161">
        <f t="shared" si="144"/>
        <v>3779.7799999999997</v>
      </c>
      <c r="M66" s="2"/>
      <c r="N66" s="77">
        <f t="shared" si="133"/>
        <v>1.2554128719391769E-4</v>
      </c>
      <c r="O66" s="18">
        <f t="shared" si="134"/>
        <v>2.2948852308379272E-4</v>
      </c>
      <c r="P66" s="18">
        <f t="shared" si="135"/>
        <v>3.4717470281226038E-4</v>
      </c>
      <c r="Q66" s="37">
        <f t="shared" si="136"/>
        <v>1.6641556370374942E-4</v>
      </c>
      <c r="R66" s="37">
        <f t="shared" si="137"/>
        <v>1.4557155024486762E-4</v>
      </c>
      <c r="S66" s="37">
        <f t="shared" si="137"/>
        <v>9.9907419197252259E-5</v>
      </c>
      <c r="T66" s="37">
        <f t="shared" si="138"/>
        <v>6.1586179462840343E-5</v>
      </c>
      <c r="U66" s="19">
        <f t="shared" si="139"/>
        <v>6.275543867265982E-5</v>
      </c>
      <c r="V66" s="96">
        <f t="shared" si="140"/>
        <v>6.8011640006687346E-5</v>
      </c>
      <c r="W66" s="78">
        <f t="shared" si="141"/>
        <v>1.8305462215058656E-5</v>
      </c>
      <c r="Y66" s="145">
        <f t="shared" si="142"/>
        <v>-0.6861282883297033</v>
      </c>
      <c r="Z66" s="104">
        <f t="shared" si="143"/>
        <v>-4.9706177791628689E-3</v>
      </c>
    </row>
    <row r="67" spans="1:26" ht="19.5" customHeight="1" x14ac:dyDescent="0.25">
      <c r="A67" s="24"/>
      <c r="B67" t="s">
        <v>66</v>
      </c>
      <c r="C67" s="10">
        <f>C47+C57</f>
        <v>73977599</v>
      </c>
      <c r="D67" s="11">
        <f>D47+D57</f>
        <v>79685810</v>
      </c>
      <c r="E67" s="11">
        <f>E47+E57</f>
        <v>72249203</v>
      </c>
      <c r="F67" s="11">
        <f>F47+F57</f>
        <v>74198878</v>
      </c>
      <c r="G67" s="11">
        <f>G47+G57</f>
        <v>62360400</v>
      </c>
      <c r="H67" s="11">
        <f>H47+H57</f>
        <v>63064339</v>
      </c>
      <c r="I67" s="11">
        <f>I47+I57</f>
        <v>89752167.883000016</v>
      </c>
      <c r="J67" s="12">
        <f>J47+J57</f>
        <v>94524805.236000001</v>
      </c>
      <c r="K67" s="10">
        <f t="shared" ref="K67:L67" si="145">K47+K57</f>
        <v>40812331.002000004</v>
      </c>
      <c r="L67" s="161">
        <f t="shared" si="145"/>
        <v>48558413.463000014</v>
      </c>
      <c r="M67" s="2"/>
      <c r="N67" s="77">
        <f t="shared" si="133"/>
        <v>0.22760619061796586</v>
      </c>
      <c r="O67" s="18">
        <f t="shared" si="134"/>
        <v>0.22650901537934107</v>
      </c>
      <c r="P67" s="18">
        <f t="shared" si="135"/>
        <v>0.20499926918727715</v>
      </c>
      <c r="Q67" s="37">
        <f t="shared" si="136"/>
        <v>0.20138052235233431</v>
      </c>
      <c r="R67" s="37">
        <f t="shared" si="137"/>
        <v>0.16925013240901712</v>
      </c>
      <c r="S67" s="37">
        <f t="shared" si="137"/>
        <v>0.17116066808482858</v>
      </c>
      <c r="T67" s="37">
        <f t="shared" si="138"/>
        <v>0.23697298069172243</v>
      </c>
      <c r="U67" s="19">
        <f t="shared" si="139"/>
        <v>0.24060751512877881</v>
      </c>
      <c r="V67" s="96">
        <f t="shared" si="140"/>
        <v>0.23049435877772487</v>
      </c>
      <c r="W67" s="78">
        <f t="shared" si="141"/>
        <v>0.23516823806415779</v>
      </c>
      <c r="Y67" s="145">
        <f t="shared" si="142"/>
        <v>0.18979759966713036</v>
      </c>
      <c r="Z67" s="104">
        <f t="shared" si="143"/>
        <v>0.46738792864329248</v>
      </c>
    </row>
    <row r="68" spans="1:26" ht="19.5" customHeight="1" x14ac:dyDescent="0.25">
      <c r="A68" s="24"/>
      <c r="B68" t="s">
        <v>67</v>
      </c>
      <c r="C68" s="10">
        <f>C48+C58</f>
        <v>11221141</v>
      </c>
      <c r="D68" s="11">
        <f>D48+D58</f>
        <v>13525115</v>
      </c>
      <c r="E68" s="11">
        <f>E48+E58</f>
        <v>13685718</v>
      </c>
      <c r="F68" s="11">
        <f>F48+F58</f>
        <v>12211519</v>
      </c>
      <c r="G68" s="11">
        <f>G48+G58</f>
        <v>9025701</v>
      </c>
      <c r="H68" s="11">
        <f>H48+H58</f>
        <v>8271724</v>
      </c>
      <c r="I68" s="11">
        <f>I48+I58</f>
        <v>12832223.83</v>
      </c>
      <c r="J68" s="12">
        <f>J48+J58</f>
        <v>13605105.347000001</v>
      </c>
      <c r="K68" s="10">
        <f t="shared" ref="K68:L68" si="146">K48+K58</f>
        <v>6363854.9219999984</v>
      </c>
      <c r="L68" s="161">
        <f t="shared" si="146"/>
        <v>7080731.2409999985</v>
      </c>
      <c r="M68" s="2"/>
      <c r="N68" s="77">
        <f t="shared" si="133"/>
        <v>3.4523980122645938E-2</v>
      </c>
      <c r="O68" s="18">
        <f t="shared" si="134"/>
        <v>3.8445495898734749E-2</v>
      </c>
      <c r="P68" s="18">
        <f t="shared" si="135"/>
        <v>3.8831738923170739E-2</v>
      </c>
      <c r="Q68" s="37">
        <f t="shared" si="136"/>
        <v>3.3142847186118568E-2</v>
      </c>
      <c r="R68" s="37">
        <f t="shared" si="137"/>
        <v>2.4496332437479527E-2</v>
      </c>
      <c r="S68" s="37">
        <f t="shared" si="137"/>
        <v>2.2449990414603577E-2</v>
      </c>
      <c r="T68" s="37">
        <f t="shared" si="138"/>
        <v>3.3880968021435684E-2</v>
      </c>
      <c r="U68" s="19">
        <f t="shared" si="139"/>
        <v>3.463102179828894E-2</v>
      </c>
      <c r="V68" s="96">
        <f t="shared" si="140"/>
        <v>3.5940918432935766E-2</v>
      </c>
      <c r="W68" s="78">
        <f t="shared" si="141"/>
        <v>3.4291958311624182E-2</v>
      </c>
      <c r="Y68" s="145">
        <f t="shared" si="142"/>
        <v>0.11264812409876623</v>
      </c>
      <c r="Z68" s="104">
        <f t="shared" si="143"/>
        <v>-0.16489601213115837</v>
      </c>
    </row>
    <row r="69" spans="1:26" ht="19.5" customHeight="1" x14ac:dyDescent="0.25">
      <c r="A69" s="24"/>
      <c r="B69" t="s">
        <v>82</v>
      </c>
      <c r="C69" s="10">
        <f>C49+C59</f>
        <v>0</v>
      </c>
      <c r="D69" s="11">
        <f>D49+D59</f>
        <v>0</v>
      </c>
      <c r="E69" s="11">
        <f>E49+E59</f>
        <v>0</v>
      </c>
      <c r="F69" s="11">
        <f>F49+F59</f>
        <v>0</v>
      </c>
      <c r="G69" s="11">
        <f>G49+G59</f>
        <v>0</v>
      </c>
      <c r="H69" s="11">
        <f>H49+H59</f>
        <v>117119</v>
      </c>
      <c r="I69" s="11">
        <f>I49+I59</f>
        <v>143672.11200000002</v>
      </c>
      <c r="J69" s="12">
        <f>J49+J59</f>
        <v>169969.033</v>
      </c>
      <c r="K69" s="10">
        <f t="shared" ref="K69:L69" si="147">K49+K59</f>
        <v>65118.821000000011</v>
      </c>
      <c r="L69" s="161">
        <f t="shared" si="147"/>
        <v>70518.040999999997</v>
      </c>
      <c r="M69" s="2"/>
      <c r="N69" s="77">
        <f t="shared" si="133"/>
        <v>0</v>
      </c>
      <c r="O69" s="18">
        <f t="shared" si="134"/>
        <v>0</v>
      </c>
      <c r="P69" s="18">
        <f t="shared" si="135"/>
        <v>0</v>
      </c>
      <c r="Q69" s="37">
        <f t="shared" si="136"/>
        <v>0</v>
      </c>
      <c r="R69" s="37">
        <f t="shared" si="137"/>
        <v>0</v>
      </c>
      <c r="S69" s="37">
        <f t="shared" si="137"/>
        <v>3.1786849118369475E-4</v>
      </c>
      <c r="T69" s="37">
        <f t="shared" si="138"/>
        <v>3.7933800849576725E-4</v>
      </c>
      <c r="U69" s="19">
        <f t="shared" si="139"/>
        <v>4.3264650561158869E-4</v>
      </c>
      <c r="V69" s="96">
        <f t="shared" si="140"/>
        <v>3.677692629225443E-4</v>
      </c>
      <c r="W69" s="78">
        <f t="shared" si="141"/>
        <v>3.4151864262085547E-4</v>
      </c>
      <c r="Y69" s="145">
        <f t="shared" si="142"/>
        <v>8.2913356186224349E-2</v>
      </c>
      <c r="Z69" s="104">
        <f t="shared" si="143"/>
        <v>-2.6250620301688826E-3</v>
      </c>
    </row>
    <row r="70" spans="1:26" ht="19.5" customHeight="1" x14ac:dyDescent="0.25">
      <c r="A70" s="24"/>
      <c r="B70" t="s">
        <v>68</v>
      </c>
      <c r="C70" s="10">
        <f>C50+C60</f>
        <v>0</v>
      </c>
      <c r="D70" s="11">
        <f>D50+D60</f>
        <v>0</v>
      </c>
      <c r="E70" s="11">
        <f>E50+E60</f>
        <v>456</v>
      </c>
      <c r="F70" s="11">
        <f>F50+F60</f>
        <v>4573</v>
      </c>
      <c r="G70" s="11">
        <f>G50+G60</f>
        <v>2004</v>
      </c>
      <c r="H70" s="11">
        <f>H50+H60</f>
        <v>1438</v>
      </c>
      <c r="I70" s="11">
        <f>I50+I60</f>
        <v>1688.634</v>
      </c>
      <c r="J70" s="12">
        <f>J50+J60</f>
        <v>8250.26</v>
      </c>
      <c r="K70" s="10">
        <f t="shared" ref="K70:L70" si="148">K50+K60</f>
        <v>532.92200000000003</v>
      </c>
      <c r="L70" s="161">
        <f t="shared" si="148"/>
        <v>6257.4870000000001</v>
      </c>
      <c r="M70" s="2"/>
      <c r="N70" s="77">
        <f t="shared" si="133"/>
        <v>0</v>
      </c>
      <c r="O70" s="18">
        <f t="shared" si="134"/>
        <v>0</v>
      </c>
      <c r="P70" s="18">
        <f t="shared" si="135"/>
        <v>1.2938504906330716E-6</v>
      </c>
      <c r="Q70" s="37">
        <f t="shared" si="136"/>
        <v>1.2411415826493021E-5</v>
      </c>
      <c r="R70" s="37">
        <f t="shared" si="137"/>
        <v>5.4389847619269658E-6</v>
      </c>
      <c r="S70" s="37">
        <f t="shared" si="137"/>
        <v>3.9028243950354176E-6</v>
      </c>
      <c r="T70" s="37">
        <f t="shared" si="138"/>
        <v>4.4585065933898243E-6</v>
      </c>
      <c r="U70" s="19">
        <f t="shared" si="139"/>
        <v>2.1000567552720419E-5</v>
      </c>
      <c r="V70" s="96">
        <f t="shared" si="140"/>
        <v>3.0097647366067661E-6</v>
      </c>
      <c r="W70" s="78">
        <f t="shared" si="141"/>
        <v>3.0304989136860015E-5</v>
      </c>
      <c r="Y70" s="145">
        <f t="shared" si="142"/>
        <v>10.741844022202123</v>
      </c>
      <c r="Z70" s="104">
        <f t="shared" si="143"/>
        <v>2.7295224400253246E-3</v>
      </c>
    </row>
    <row r="71" spans="1:26" ht="19.5" customHeight="1" x14ac:dyDescent="0.25">
      <c r="A71" s="24"/>
      <c r="B71" t="s">
        <v>83</v>
      </c>
      <c r="C71" s="76">
        <f>C61</f>
        <v>0</v>
      </c>
      <c r="D71" s="11">
        <f t="shared" ref="D71:J71" si="149">D61</f>
        <v>0</v>
      </c>
      <c r="E71" s="11">
        <f t="shared" si="149"/>
        <v>0</v>
      </c>
      <c r="F71" s="11">
        <f t="shared" si="149"/>
        <v>0</v>
      </c>
      <c r="G71" s="11">
        <f t="shared" si="149"/>
        <v>0</v>
      </c>
      <c r="H71" s="11">
        <f t="shared" si="149"/>
        <v>0</v>
      </c>
      <c r="I71" s="11">
        <f t="shared" ref="I71" si="150">I61</f>
        <v>6741.8679999999986</v>
      </c>
      <c r="J71" s="12">
        <f t="shared" si="149"/>
        <v>7608.7820000000002</v>
      </c>
      <c r="K71" s="10">
        <f t="shared" ref="K71:L71" si="151">K61</f>
        <v>1358.212</v>
      </c>
      <c r="L71" s="212">
        <f t="shared" si="151"/>
        <v>2357.971</v>
      </c>
      <c r="M71" s="2"/>
      <c r="N71" s="77">
        <f t="shared" si="133"/>
        <v>0</v>
      </c>
      <c r="O71" s="18">
        <f t="shared" ref="O71" si="152">D71/$D$63</f>
        <v>0</v>
      </c>
      <c r="P71" s="18">
        <f t="shared" ref="P71" si="153">E71/$E$63</f>
        <v>0</v>
      </c>
      <c r="Q71" s="37">
        <f t="shared" ref="Q71" si="154">F71/$F$63</f>
        <v>0</v>
      </c>
      <c r="R71" s="37">
        <f t="shared" ref="R71" si="155">G71/$F$63</f>
        <v>0</v>
      </c>
      <c r="S71" s="37">
        <f t="shared" ref="S71" si="156">H71/$F$63</f>
        <v>0</v>
      </c>
      <c r="T71" s="37">
        <f t="shared" si="138"/>
        <v>1.7800579006323375E-5</v>
      </c>
      <c r="U71" s="19">
        <f t="shared" ref="U71" si="157">J71/$J$63</f>
        <v>1.9367721791182724E-5</v>
      </c>
      <c r="V71" s="96">
        <f t="shared" ref="V71" si="158">K71/$K$63</f>
        <v>7.6707258894099863E-6</v>
      </c>
      <c r="W71" s="78">
        <f t="shared" ref="W71" si="159">L71/$L$63</f>
        <v>1.1419645864231272E-5</v>
      </c>
      <c r="Y71" s="145"/>
      <c r="Z71" s="104">
        <f t="shared" ref="Z71" si="160">(W71-V71)*100</f>
        <v>3.7489199748212855E-4</v>
      </c>
    </row>
    <row r="72" spans="1:26" ht="19.5" customHeight="1" thickBot="1" x14ac:dyDescent="0.3">
      <c r="A72" s="31"/>
      <c r="B72" s="25" t="s">
        <v>70</v>
      </c>
      <c r="C72" s="32">
        <f>C52+C62</f>
        <v>21400980</v>
      </c>
      <c r="D72" s="33">
        <f t="shared" ref="D72:J72" si="161">D52+D62</f>
        <v>20504491</v>
      </c>
      <c r="E72" s="33">
        <f t="shared" si="161"/>
        <v>22778054</v>
      </c>
      <c r="F72" s="33">
        <f t="shared" si="161"/>
        <v>22793578</v>
      </c>
      <c r="G72" s="33">
        <f t="shared" si="161"/>
        <v>21985917</v>
      </c>
      <c r="H72" s="33">
        <f t="shared" si="161"/>
        <v>21958858</v>
      </c>
      <c r="I72" s="33">
        <f t="shared" ref="I72" si="162">I52+I62</f>
        <v>23158752.551999997</v>
      </c>
      <c r="J72" s="43">
        <f t="shared" si="161"/>
        <v>23958587.881000008</v>
      </c>
      <c r="K72" s="32">
        <f t="shared" ref="K72:L72" si="163">K52+K62</f>
        <v>11989554.972999999</v>
      </c>
      <c r="L72" s="162">
        <f t="shared" si="163"/>
        <v>10914891.798</v>
      </c>
      <c r="M72" s="2"/>
      <c r="N72" s="147">
        <f t="shared" si="133"/>
        <v>6.5844196069289498E-2</v>
      </c>
      <c r="O72" s="80">
        <f t="shared" si="134"/>
        <v>5.82845561495147E-2</v>
      </c>
      <c r="P72" s="80">
        <f t="shared" si="135"/>
        <v>6.4630255139400433E-2</v>
      </c>
      <c r="Q72" s="178">
        <f t="shared" si="136"/>
        <v>6.1863235235426008E-2</v>
      </c>
      <c r="R72" s="178">
        <f>G72/$F$63</f>
        <v>5.9671191387221073E-2</v>
      </c>
      <c r="S72" s="178">
        <f>H72/$F$63</f>
        <v>5.9597751522613797E-2</v>
      </c>
      <c r="T72" s="80">
        <f t="shared" si="138"/>
        <v>6.1146139985204261E-2</v>
      </c>
      <c r="U72" s="94">
        <f t="shared" si="139"/>
        <v>6.0985222679373667E-2</v>
      </c>
      <c r="V72" s="235">
        <f t="shared" si="140"/>
        <v>6.7712985700240716E-2</v>
      </c>
      <c r="W72" s="236">
        <f t="shared" si="141"/>
        <v>5.2860785386912107E-2</v>
      </c>
      <c r="Y72" s="109">
        <f t="shared" si="142"/>
        <v>-8.9633283088496413E-2</v>
      </c>
      <c r="Z72" s="106">
        <f t="shared" si="143"/>
        <v>-1.485220031332861</v>
      </c>
    </row>
    <row r="73" spans="1:26" ht="19.5" customHeight="1" x14ac:dyDescent="0.25">
      <c r="C73" s="2"/>
      <c r="D73" s="2"/>
      <c r="E73" s="2"/>
      <c r="F73" s="2"/>
      <c r="G73" s="2"/>
      <c r="H73" s="2"/>
      <c r="I73" s="2"/>
      <c r="N73" s="172"/>
    </row>
    <row r="74" spans="1:26" ht="19.5" customHeight="1" x14ac:dyDescent="0.25"/>
    <row r="75" spans="1:26" x14ac:dyDescent="0.25">
      <c r="A75" s="1" t="s">
        <v>26</v>
      </c>
      <c r="N75" s="1" t="str">
        <f>Y3</f>
        <v>VARIAÇÃO (JAN-JUN)</v>
      </c>
    </row>
    <row r="76" spans="1:26" ht="15.75" thickBot="1" x14ac:dyDescent="0.3"/>
    <row r="77" spans="1:26" ht="24" customHeight="1" x14ac:dyDescent="0.25">
      <c r="A77" s="479" t="s">
        <v>78</v>
      </c>
      <c r="B77" s="464"/>
      <c r="C77" s="481">
        <v>2016</v>
      </c>
      <c r="D77" s="460">
        <v>2017</v>
      </c>
      <c r="E77" s="460">
        <v>2018</v>
      </c>
      <c r="F77" s="460">
        <v>2019</v>
      </c>
      <c r="G77" s="460">
        <v>2020</v>
      </c>
      <c r="H77" s="460">
        <v>2021</v>
      </c>
      <c r="I77" s="460">
        <v>2022</v>
      </c>
      <c r="J77" s="471">
        <v>2023</v>
      </c>
      <c r="K77" s="466" t="str">
        <f>K5</f>
        <v>janeiro - junho</v>
      </c>
      <c r="L77" s="467"/>
      <c r="N77" s="473" t="s">
        <v>90</v>
      </c>
    </row>
    <row r="78" spans="1:26" ht="20.25" customHeight="1" thickBot="1" x14ac:dyDescent="0.3">
      <c r="A78" s="480"/>
      <c r="B78" s="465"/>
      <c r="C78" s="493"/>
      <c r="D78" s="468"/>
      <c r="E78" s="468"/>
      <c r="F78" s="468"/>
      <c r="G78" s="468"/>
      <c r="H78" s="468"/>
      <c r="I78" s="468"/>
      <c r="J78" s="497"/>
      <c r="K78" s="166">
        <v>2023</v>
      </c>
      <c r="L78" s="168">
        <v>2024</v>
      </c>
      <c r="N78" s="474"/>
    </row>
    <row r="79" spans="1:26" ht="20.100000000000001" customHeight="1" thickBot="1" x14ac:dyDescent="0.3">
      <c r="A79" s="5" t="s">
        <v>36</v>
      </c>
      <c r="B79" s="6"/>
      <c r="C79" s="113">
        <f>C43/C7</f>
        <v>4.3607267461763808</v>
      </c>
      <c r="D79" s="133">
        <f>D43/D7</f>
        <v>4.3688660485568471</v>
      </c>
      <c r="E79" s="133">
        <f>E43/E7</f>
        <v>4.2553963546621869</v>
      </c>
      <c r="F79" s="366">
        <f>F43/F7</f>
        <v>4.2796460972023116</v>
      </c>
      <c r="G79" s="366">
        <f>G43/G7</f>
        <v>4.2715937448963448</v>
      </c>
      <c r="H79" s="366">
        <f>H43/H7</f>
        <v>4.3261342870984061</v>
      </c>
      <c r="I79" s="366">
        <f t="shared" ref="I79:J79" si="164">I43/I7</f>
        <v>4.586699262072937</v>
      </c>
      <c r="J79" s="366">
        <f t="shared" si="164"/>
        <v>4.5906895257413174</v>
      </c>
      <c r="K79" s="388">
        <f>K43/K7</f>
        <v>4.5171620095602725</v>
      </c>
      <c r="L79" s="389">
        <f>L43/L7</f>
        <v>4.6604648179650274</v>
      </c>
      <c r="M79" s="391"/>
      <c r="N79" s="23">
        <f>(L79-K79)/K79</f>
        <v>3.1724079876139955E-2</v>
      </c>
    </row>
    <row r="80" spans="1:26" ht="20.100000000000001" customHeight="1" x14ac:dyDescent="0.25">
      <c r="A80" s="24"/>
      <c r="B80" s="143" t="s">
        <v>64</v>
      </c>
      <c r="C80" s="519">
        <f t="shared" ref="C80:L80" si="165">C44/C8</f>
        <v>4.0522028895672024</v>
      </c>
      <c r="D80" s="520">
        <f t="shared" si="165"/>
        <v>4.0319616437255634</v>
      </c>
      <c r="E80" s="520">
        <f t="shared" si="165"/>
        <v>3.9730258098124351</v>
      </c>
      <c r="F80" s="521">
        <f t="shared" si="165"/>
        <v>4.010176148614069</v>
      </c>
      <c r="G80" s="521">
        <f t="shared" si="165"/>
        <v>4.0552067883970153</v>
      </c>
      <c r="H80" s="521">
        <f t="shared" si="165"/>
        <v>4.0524108740898184</v>
      </c>
      <c r="I80" s="521">
        <f t="shared" si="165"/>
        <v>4.2200091456011153</v>
      </c>
      <c r="J80" s="521">
        <f t="shared" si="165"/>
        <v>4.2095085635875265</v>
      </c>
      <c r="K80" s="522">
        <f t="shared" si="165"/>
        <v>4.2023839779197392</v>
      </c>
      <c r="L80" s="523">
        <f t="shared" si="165"/>
        <v>4.1855397446978895</v>
      </c>
      <c r="M80" s="392"/>
      <c r="N80" s="241">
        <f t="shared" ref="N80:N100" si="166">(L80-K80)/K80</f>
        <v>-4.0082565777789566E-3</v>
      </c>
    </row>
    <row r="81" spans="1:14" ht="20.100000000000001" customHeight="1" x14ac:dyDescent="0.25">
      <c r="A81" s="24"/>
      <c r="B81" s="143" t="s">
        <v>65</v>
      </c>
      <c r="C81" s="522">
        <f t="shared" ref="C81:L81" si="167">C45/C9</f>
        <v>4.8232437581677328</v>
      </c>
      <c r="D81" s="524">
        <f t="shared" si="167"/>
        <v>4.9457229268549083</v>
      </c>
      <c r="E81" s="524">
        <f t="shared" si="167"/>
        <v>4.6337391431745507</v>
      </c>
      <c r="F81" s="525">
        <f t="shared" si="167"/>
        <v>4.4643065064160572</v>
      </c>
      <c r="G81" s="525">
        <f t="shared" si="167"/>
        <v>4.103006615816259</v>
      </c>
      <c r="H81" s="525">
        <f t="shared" si="167"/>
        <v>4.1691631462692493</v>
      </c>
      <c r="I81" s="525">
        <f t="shared" si="167"/>
        <v>4.5731293103842114</v>
      </c>
      <c r="J81" s="525">
        <f t="shared" si="167"/>
        <v>4.689333535984602</v>
      </c>
      <c r="K81" s="522">
        <f t="shared" si="167"/>
        <v>4.6039164278379934</v>
      </c>
      <c r="L81" s="523">
        <f t="shared" si="167"/>
        <v>4.8105851028361348</v>
      </c>
      <c r="M81" s="392"/>
      <c r="N81" s="30">
        <f t="shared" si="166"/>
        <v>4.4889753807975483E-2</v>
      </c>
    </row>
    <row r="82" spans="1:14" ht="20.100000000000001" customHeight="1" x14ac:dyDescent="0.25">
      <c r="A82" s="24"/>
      <c r="B82" s="143" t="s">
        <v>72</v>
      </c>
      <c r="C82" s="522">
        <f t="shared" ref="C82:L82" si="168">C46/C10</f>
        <v>1.2000470560555261</v>
      </c>
      <c r="D82" s="524">
        <f t="shared" si="168"/>
        <v>1.7223988223497535</v>
      </c>
      <c r="E82" s="524">
        <f t="shared" si="168"/>
        <v>1.7286945464820571</v>
      </c>
      <c r="F82" s="525">
        <f t="shared" si="168"/>
        <v>1.3900773782430587</v>
      </c>
      <c r="G82" s="525">
        <f t="shared" si="168"/>
        <v>1.3648760440850747</v>
      </c>
      <c r="H82" s="525">
        <f t="shared" si="168"/>
        <v>1.3573016225827961</v>
      </c>
      <c r="I82" s="525">
        <f t="shared" si="168"/>
        <v>1.5775183457216204</v>
      </c>
      <c r="J82" s="525">
        <f t="shared" si="168"/>
        <v>1.929260466012735</v>
      </c>
      <c r="K82" s="522">
        <f t="shared" si="168"/>
        <v>1.9477787117532592</v>
      </c>
      <c r="L82" s="523">
        <f t="shared" si="168"/>
        <v>1.9995112021464785</v>
      </c>
      <c r="M82" s="392"/>
      <c r="N82" s="30">
        <f t="shared" si="166"/>
        <v>2.6559737038430384E-2</v>
      </c>
    </row>
    <row r="83" spans="1:14" ht="20.100000000000001" customHeight="1" x14ac:dyDescent="0.25">
      <c r="A83" s="24"/>
      <c r="B83" s="143" t="s">
        <v>66</v>
      </c>
      <c r="C83" s="522">
        <f t="shared" ref="C83:L83" si="169">C47/C11</f>
        <v>5.6827841073678815</v>
      </c>
      <c r="D83" s="524">
        <f t="shared" si="169"/>
        <v>5.5818394429576799</v>
      </c>
      <c r="E83" s="524">
        <f t="shared" si="169"/>
        <v>5.3659016515150952</v>
      </c>
      <c r="F83" s="525">
        <f t="shared" si="169"/>
        <v>5.5388074513778047</v>
      </c>
      <c r="G83" s="525">
        <f t="shared" si="169"/>
        <v>5.5827618989734704</v>
      </c>
      <c r="H83" s="525">
        <f t="shared" si="169"/>
        <v>5.9769911688934467</v>
      </c>
      <c r="I83" s="525">
        <f t="shared" si="169"/>
        <v>6.3710539658898666</v>
      </c>
      <c r="J83" s="525">
        <f t="shared" si="169"/>
        <v>6.7064744449338667</v>
      </c>
      <c r="K83" s="522">
        <f t="shared" si="169"/>
        <v>6.5080383650882627</v>
      </c>
      <c r="L83" s="523">
        <f t="shared" si="169"/>
        <v>6.9202306127676838</v>
      </c>
      <c r="M83" s="392"/>
      <c r="N83" s="30">
        <f t="shared" si="166"/>
        <v>6.3335866286619663E-2</v>
      </c>
    </row>
    <row r="84" spans="1:14" ht="20.100000000000001" customHeight="1" x14ac:dyDescent="0.25">
      <c r="A84" s="24"/>
      <c r="B84" t="s">
        <v>67</v>
      </c>
      <c r="C84" s="522">
        <f t="shared" ref="C84:L84" si="170">C48/C12</f>
        <v>3.7635299791587644</v>
      </c>
      <c r="D84" s="524">
        <f t="shared" si="170"/>
        <v>3.7028383220923282</v>
      </c>
      <c r="E84" s="524">
        <f t="shared" si="170"/>
        <v>4.241242753790913</v>
      </c>
      <c r="F84" s="525">
        <f t="shared" si="170"/>
        <v>4.5918663496255681</v>
      </c>
      <c r="G84" s="525">
        <f t="shared" si="170"/>
        <v>4.3762281771055216</v>
      </c>
      <c r="H84" s="525">
        <f t="shared" si="170"/>
        <v>4.138323555696422</v>
      </c>
      <c r="I84" s="525">
        <f t="shared" si="170"/>
        <v>4.9054658223692202</v>
      </c>
      <c r="J84" s="525">
        <f t="shared" si="170"/>
        <v>4.119711282736243</v>
      </c>
      <c r="K84" s="522">
        <f t="shared" si="170"/>
        <v>3.7037127858739716</v>
      </c>
      <c r="L84" s="523">
        <f t="shared" si="170"/>
        <v>5.1190613644303991</v>
      </c>
      <c r="M84" s="392"/>
      <c r="N84" s="30">
        <f t="shared" si="166"/>
        <v>0.38214317912409218</v>
      </c>
    </row>
    <row r="85" spans="1:14" ht="20.100000000000001" customHeight="1" x14ac:dyDescent="0.25">
      <c r="A85" s="24"/>
      <c r="B85" s="143" t="s">
        <v>82</v>
      </c>
      <c r="C85" s="522"/>
      <c r="D85" s="524"/>
      <c r="E85" s="524"/>
      <c r="F85" s="525"/>
      <c r="G85" s="525"/>
      <c r="H85" s="525">
        <f t="shared" ref="C85:L85" si="171">H49/H13</f>
        <v>5.8838757396449708</v>
      </c>
      <c r="I85" s="525">
        <f t="shared" si="171"/>
        <v>7.6493954156348938</v>
      </c>
      <c r="J85" s="525">
        <f t="shared" si="171"/>
        <v>7.8493472428977311</v>
      </c>
      <c r="K85" s="522">
        <f t="shared" si="171"/>
        <v>8.177741735666249</v>
      </c>
      <c r="L85" s="523">
        <f t="shared" si="171"/>
        <v>9.0255896426372555</v>
      </c>
      <c r="M85" s="392"/>
      <c r="N85" s="30">
        <f t="shared" si="166"/>
        <v>0.10367751078188477</v>
      </c>
    </row>
    <row r="86" spans="1:14" ht="20.100000000000001" customHeight="1" x14ac:dyDescent="0.25">
      <c r="A86" s="24"/>
      <c r="B86" t="s">
        <v>68</v>
      </c>
      <c r="C86" s="522"/>
      <c r="D86" s="524"/>
      <c r="E86" s="524"/>
      <c r="F86" s="525">
        <f t="shared" ref="C86:L86" si="172">F50/F14</f>
        <v>3.6082474226804124</v>
      </c>
      <c r="G86" s="525">
        <f t="shared" si="172"/>
        <v>3.610800744878957</v>
      </c>
      <c r="H86" s="525"/>
      <c r="I86" s="525"/>
      <c r="J86" s="525">
        <f t="shared" si="172"/>
        <v>2.0674967522059688</v>
      </c>
      <c r="K86" s="522"/>
      <c r="L86" s="523">
        <f t="shared" si="172"/>
        <v>2.067354411760554</v>
      </c>
      <c r="M86" s="392"/>
      <c r="N86" s="30"/>
    </row>
    <row r="87" spans="1:14" ht="20.100000000000001" customHeight="1" x14ac:dyDescent="0.25">
      <c r="A87" s="24"/>
      <c r="B87" s="143" t="s">
        <v>83</v>
      </c>
      <c r="C87" s="522"/>
      <c r="D87" s="524"/>
      <c r="E87" s="524"/>
      <c r="F87" s="525"/>
      <c r="G87" s="525"/>
      <c r="H87" s="525"/>
      <c r="I87" s="525"/>
      <c r="J87" s="525"/>
      <c r="K87" s="522"/>
      <c r="L87" s="523"/>
      <c r="M87" s="392"/>
      <c r="N87" s="30"/>
    </row>
    <row r="88" spans="1:14" ht="20.100000000000001" customHeight="1" thickBot="1" x14ac:dyDescent="0.3">
      <c r="A88" s="24"/>
      <c r="B88" t="s">
        <v>70</v>
      </c>
      <c r="C88" s="522">
        <f t="shared" ref="C88:L88" si="173">C52/C16</f>
        <v>1.8700899615654336</v>
      </c>
      <c r="D88" s="524">
        <f t="shared" si="173"/>
        <v>3.5003185946106892</v>
      </c>
      <c r="E88" s="524">
        <f t="shared" si="173"/>
        <v>2.6837821809061744</v>
      </c>
      <c r="F88" s="525">
        <f t="shared" si="173"/>
        <v>2.1013277584411889</v>
      </c>
      <c r="G88" s="525">
        <f t="shared" si="173"/>
        <v>1.9844379596893353</v>
      </c>
      <c r="H88" s="525">
        <f t="shared" si="173"/>
        <v>3.0186544116969198</v>
      </c>
      <c r="I88" s="525">
        <f t="shared" si="173"/>
        <v>2.7114348604735539</v>
      </c>
      <c r="J88" s="525">
        <f t="shared" si="173"/>
        <v>2.5174473566789435</v>
      </c>
      <c r="K88" s="522">
        <f t="shared" si="173"/>
        <v>2.5781664214312916</v>
      </c>
      <c r="L88" s="523">
        <f t="shared" si="173"/>
        <v>2.1951086546528056</v>
      </c>
      <c r="M88" s="392"/>
      <c r="N88" s="30">
        <f t="shared" si="166"/>
        <v>-0.14857759514447022</v>
      </c>
    </row>
    <row r="89" spans="1:14" ht="20.100000000000001" customHeight="1" thickBot="1" x14ac:dyDescent="0.3">
      <c r="A89" s="5" t="s">
        <v>35</v>
      </c>
      <c r="B89" s="6"/>
      <c r="C89" s="113">
        <f t="shared" ref="C89:L89" si="174">C53/C17</f>
        <v>1.1651844962701983</v>
      </c>
      <c r="D89" s="133">
        <f t="shared" si="174"/>
        <v>1.1939999104830223</v>
      </c>
      <c r="E89" s="133">
        <f t="shared" si="174"/>
        <v>1.3421143788134609</v>
      </c>
      <c r="F89" s="366">
        <f t="shared" si="174"/>
        <v>1.3354558265681284</v>
      </c>
      <c r="G89" s="366">
        <f t="shared" si="174"/>
        <v>1.3358091468192805</v>
      </c>
      <c r="H89" s="366">
        <f t="shared" si="174"/>
        <v>1.3377759953840802</v>
      </c>
      <c r="I89" s="366">
        <f t="shared" si="174"/>
        <v>1.4209678579862226</v>
      </c>
      <c r="J89" s="366">
        <f t="shared" si="174"/>
        <v>1.473789771661971</v>
      </c>
      <c r="K89" s="113">
        <f t="shared" si="174"/>
        <v>1.4459364292447887</v>
      </c>
      <c r="L89" s="390">
        <f t="shared" si="174"/>
        <v>1.4549867505894249</v>
      </c>
      <c r="M89" s="391"/>
      <c r="N89" s="23">
        <f t="shared" si="166"/>
        <v>6.2591419384621294E-3</v>
      </c>
    </row>
    <row r="90" spans="1:14" ht="20.100000000000001" customHeight="1" x14ac:dyDescent="0.25">
      <c r="A90" s="24"/>
      <c r="B90" t="s">
        <v>64</v>
      </c>
      <c r="C90" s="519">
        <f t="shared" ref="C90:L90" si="175">C54/C18</f>
        <v>1.102517518139674</v>
      </c>
      <c r="D90" s="520">
        <f t="shared" si="175"/>
        <v>1.1163774040161705</v>
      </c>
      <c r="E90" s="520">
        <f t="shared" si="175"/>
        <v>1.2677391708388333</v>
      </c>
      <c r="F90" s="521">
        <f t="shared" si="175"/>
        <v>1.2380341069742067</v>
      </c>
      <c r="G90" s="521">
        <f t="shared" si="175"/>
        <v>1.2720894206687776</v>
      </c>
      <c r="H90" s="521">
        <f t="shared" si="175"/>
        <v>1.2695480140640574</v>
      </c>
      <c r="I90" s="521">
        <f t="shared" si="175"/>
        <v>1.2996929079049062</v>
      </c>
      <c r="J90" s="521">
        <f t="shared" si="175"/>
        <v>1.3167320901251225</v>
      </c>
      <c r="K90" s="519">
        <f t="shared" si="175"/>
        <v>1.3197344311019823</v>
      </c>
      <c r="L90" s="526">
        <f t="shared" si="175"/>
        <v>1.3176078535126183</v>
      </c>
      <c r="M90" s="392"/>
      <c r="N90" s="241">
        <f t="shared" si="166"/>
        <v>-1.6113678170753384E-3</v>
      </c>
    </row>
    <row r="91" spans="1:14" ht="20.100000000000001" customHeight="1" x14ac:dyDescent="0.25">
      <c r="A91" s="24"/>
      <c r="B91" t="s">
        <v>65</v>
      </c>
      <c r="C91" s="522">
        <f t="shared" ref="C91:L91" si="176">C55/C19</f>
        <v>3.6237316798196169</v>
      </c>
      <c r="D91" s="524">
        <f t="shared" si="176"/>
        <v>3.5576735203907757</v>
      </c>
      <c r="E91" s="524">
        <f t="shared" si="176"/>
        <v>1.3755840856507735</v>
      </c>
      <c r="F91" s="525">
        <f t="shared" si="176"/>
        <v>1.1544637248743719</v>
      </c>
      <c r="G91" s="525">
        <f t="shared" si="176"/>
        <v>0.86937078651685396</v>
      </c>
      <c r="H91" s="525">
        <f t="shared" si="176"/>
        <v>1.0946293718094755</v>
      </c>
      <c r="I91" s="525">
        <f t="shared" si="176"/>
        <v>0.23019557766186827</v>
      </c>
      <c r="J91" s="525">
        <f t="shared" si="176"/>
        <v>0.24189115987961643</v>
      </c>
      <c r="K91" s="522">
        <f t="shared" si="176"/>
        <v>0.25225127435767097</v>
      </c>
      <c r="L91" s="523">
        <f t="shared" si="176"/>
        <v>0.22487751999386876</v>
      </c>
      <c r="M91" s="392"/>
      <c r="N91" s="30">
        <f t="shared" si="166"/>
        <v>-0.10851780405671427</v>
      </c>
    </row>
    <row r="92" spans="1:14" ht="20.100000000000001" customHeight="1" x14ac:dyDescent="0.25">
      <c r="A92" s="24"/>
      <c r="B92" t="s">
        <v>72</v>
      </c>
      <c r="C92" s="522"/>
      <c r="D92" s="524"/>
      <c r="E92" s="524"/>
      <c r="F92" s="525">
        <f t="shared" ref="C92:L92" si="177">F56/F20</f>
        <v>1.2164948453608246</v>
      </c>
      <c r="G92" s="525">
        <f t="shared" si="177"/>
        <v>1.2302371541501975</v>
      </c>
      <c r="H92" s="525">
        <f t="shared" si="177"/>
        <v>1.2112676056338028</v>
      </c>
      <c r="I92" s="525"/>
      <c r="J92" s="525"/>
      <c r="K92" s="522"/>
      <c r="L92" s="523"/>
      <c r="M92" s="392"/>
      <c r="N92" s="30"/>
    </row>
    <row r="93" spans="1:14" ht="20.100000000000001" customHeight="1" x14ac:dyDescent="0.25">
      <c r="A93" s="24"/>
      <c r="B93" t="s">
        <v>66</v>
      </c>
      <c r="C93" s="522">
        <f t="shared" ref="C93:L93" si="178">C57/C21</f>
        <v>1.8981239757911577</v>
      </c>
      <c r="D93" s="524">
        <f t="shared" si="178"/>
        <v>1.9696153245152437</v>
      </c>
      <c r="E93" s="524">
        <f t="shared" si="178"/>
        <v>2.0736778551369759</v>
      </c>
      <c r="F93" s="525">
        <f t="shared" si="178"/>
        <v>2.16216371773517</v>
      </c>
      <c r="G93" s="525">
        <f t="shared" si="178"/>
        <v>2.1888071644952252</v>
      </c>
      <c r="H93" s="525">
        <f t="shared" si="178"/>
        <v>2.2278509894526448</v>
      </c>
      <c r="I93" s="525">
        <f t="shared" si="178"/>
        <v>2.4648361635623508</v>
      </c>
      <c r="J93" s="525">
        <f t="shared" si="178"/>
        <v>2.6792103841700565</v>
      </c>
      <c r="K93" s="522">
        <f t="shared" si="178"/>
        <v>2.6010637347571581</v>
      </c>
      <c r="L93" s="523">
        <f t="shared" si="178"/>
        <v>2.645567862593639</v>
      </c>
      <c r="N93" s="30">
        <f t="shared" si="166"/>
        <v>1.7109972063270435E-2</v>
      </c>
    </row>
    <row r="94" spans="1:14" ht="20.100000000000001" customHeight="1" x14ac:dyDescent="0.25">
      <c r="A94" s="24"/>
      <c r="B94" t="s">
        <v>67</v>
      </c>
      <c r="C94" s="522">
        <f t="shared" ref="C94:L94" si="179">C58/C22</f>
        <v>0.98625533815988875</v>
      </c>
      <c r="D94" s="524">
        <f t="shared" si="179"/>
        <v>0.97945810292732172</v>
      </c>
      <c r="E94" s="524">
        <f t="shared" si="179"/>
        <v>1.0752321369095725</v>
      </c>
      <c r="F94" s="525">
        <f t="shared" si="179"/>
        <v>1.0388874025453827</v>
      </c>
      <c r="G94" s="525">
        <f t="shared" si="179"/>
        <v>1.0286257179075557</v>
      </c>
      <c r="H94" s="525">
        <f t="shared" si="179"/>
        <v>1.0104919691807241</v>
      </c>
      <c r="I94" s="525">
        <f t="shared" si="179"/>
        <v>1.0709878419019971</v>
      </c>
      <c r="J94" s="525">
        <f t="shared" si="179"/>
        <v>1.1361382570565346</v>
      </c>
      <c r="K94" s="522">
        <f t="shared" si="179"/>
        <v>1.1329540399295066</v>
      </c>
      <c r="L94" s="523">
        <f t="shared" si="179"/>
        <v>1.1511735163500314</v>
      </c>
      <c r="N94" s="30">
        <f t="shared" si="166"/>
        <v>1.608139057578931E-2</v>
      </c>
    </row>
    <row r="95" spans="1:14" ht="20.100000000000001" customHeight="1" x14ac:dyDescent="0.25">
      <c r="A95" s="24"/>
      <c r="B95" t="s">
        <v>82</v>
      </c>
      <c r="C95" s="522"/>
      <c r="D95" s="524"/>
      <c r="E95" s="524"/>
      <c r="F95" s="525"/>
      <c r="G95" s="525"/>
      <c r="H95" s="525">
        <f t="shared" ref="C95:L95" si="180">H59/H23</f>
        <v>5.3868226772530994</v>
      </c>
      <c r="I95" s="525">
        <f t="shared" si="180"/>
        <v>5.5521562602955532</v>
      </c>
      <c r="J95" s="525">
        <f t="shared" si="180"/>
        <v>6.1796293187182565</v>
      </c>
      <c r="K95" s="522">
        <f t="shared" si="180"/>
        <v>6.112302472706876</v>
      </c>
      <c r="L95" s="523">
        <f t="shared" si="180"/>
        <v>6.0097635680680037</v>
      </c>
      <c r="N95" s="30">
        <f t="shared" si="166"/>
        <v>-1.6775823038329155E-2</v>
      </c>
    </row>
    <row r="96" spans="1:14" ht="20.100000000000001" customHeight="1" x14ac:dyDescent="0.25">
      <c r="A96" s="24"/>
      <c r="B96" t="s">
        <v>68</v>
      </c>
      <c r="C96" s="522"/>
      <c r="D96" s="524"/>
      <c r="E96" s="524">
        <f t="shared" ref="C96:L96" si="181">E60/E24</f>
        <v>1.7142857142857142</v>
      </c>
      <c r="F96" s="525">
        <f t="shared" si="181"/>
        <v>1.6877828054298643</v>
      </c>
      <c r="G96" s="525">
        <f t="shared" si="181"/>
        <v>1.6666666666666667</v>
      </c>
      <c r="H96" s="525">
        <f t="shared" si="181"/>
        <v>1.4084231145935358</v>
      </c>
      <c r="I96" s="525">
        <f t="shared" si="181"/>
        <v>1.4310481882172681</v>
      </c>
      <c r="J96" s="525">
        <f t="shared" si="181"/>
        <v>1.2184502301839732</v>
      </c>
      <c r="K96" s="522">
        <f t="shared" si="181"/>
        <v>1.469841768922501</v>
      </c>
      <c r="L96" s="523">
        <f t="shared" si="181"/>
        <v>1.44871332048062</v>
      </c>
      <c r="N96" s="30">
        <f t="shared" si="166"/>
        <v>-1.4374641467271448E-2</v>
      </c>
    </row>
    <row r="97" spans="1:14" ht="20.100000000000001" customHeight="1" x14ac:dyDescent="0.25">
      <c r="A97" s="24"/>
      <c r="B97" t="s">
        <v>83</v>
      </c>
      <c r="C97" s="522"/>
      <c r="D97" s="524"/>
      <c r="E97" s="524"/>
      <c r="F97" s="525"/>
      <c r="G97" s="525"/>
      <c r="H97" s="525"/>
      <c r="I97" s="525">
        <f t="shared" ref="C97:L97" si="182">I61/I25</f>
        <v>9.9217926095767321</v>
      </c>
      <c r="J97" s="525">
        <f t="shared" si="182"/>
        <v>10.711193510877614</v>
      </c>
      <c r="K97" s="522">
        <f t="shared" si="182"/>
        <v>10.563824160781508</v>
      </c>
      <c r="L97" s="523">
        <f t="shared" si="182"/>
        <v>10.851274050962036</v>
      </c>
      <c r="N97" s="30">
        <f t="shared" si="166"/>
        <v>2.7210779525060125E-2</v>
      </c>
    </row>
    <row r="98" spans="1:14" ht="20.100000000000001" customHeight="1" thickBot="1" x14ac:dyDescent="0.3">
      <c r="A98" s="24"/>
      <c r="B98" t="s">
        <v>70</v>
      </c>
      <c r="C98" s="527">
        <f t="shared" ref="C98:L98" si="183">C62/C26</f>
        <v>0.80850063389424598</v>
      </c>
      <c r="D98" s="528">
        <f t="shared" si="183"/>
        <v>0.82026955014475089</v>
      </c>
      <c r="E98" s="528">
        <f t="shared" si="183"/>
        <v>0.99512438068627362</v>
      </c>
      <c r="F98" s="529">
        <f t="shared" si="183"/>
        <v>1.0089309407324405</v>
      </c>
      <c r="G98" s="529">
        <f t="shared" si="183"/>
        <v>0.9293099398625857</v>
      </c>
      <c r="H98" s="529">
        <f t="shared" si="183"/>
        <v>0.89796247739495461</v>
      </c>
      <c r="I98" s="529">
        <f t="shared" si="183"/>
        <v>0.96767040427550399</v>
      </c>
      <c r="J98" s="529">
        <f t="shared" si="183"/>
        <v>0.99618839225821565</v>
      </c>
      <c r="K98" s="527">
        <f t="shared" si="183"/>
        <v>1.0016467817638437</v>
      </c>
      <c r="L98" s="530">
        <f t="shared" si="183"/>
        <v>0.99424304514038175</v>
      </c>
      <c r="N98" s="34">
        <f t="shared" si="166"/>
        <v>-7.3915643301168286E-3</v>
      </c>
    </row>
    <row r="99" spans="1:14" ht="20.100000000000001" customHeight="1" thickBot="1" x14ac:dyDescent="0.3">
      <c r="A99" s="373" t="s">
        <v>20</v>
      </c>
      <c r="B99" s="374"/>
      <c r="C99" s="375">
        <f t="shared" ref="C99:L99" si="184">C63/C27</f>
        <v>2.2085980084340191</v>
      </c>
      <c r="D99" s="115">
        <f t="shared" si="184"/>
        <v>2.2692122767291418</v>
      </c>
      <c r="E99" s="115">
        <f t="shared" si="184"/>
        <v>2.3654983434630283</v>
      </c>
      <c r="F99" s="115">
        <f t="shared" si="184"/>
        <v>2.39736103434146</v>
      </c>
      <c r="G99" s="115">
        <f t="shared" si="184"/>
        <v>2.0018455799380481</v>
      </c>
      <c r="H99" s="115">
        <f t="shared" si="184"/>
        <v>1.9520967424775821</v>
      </c>
      <c r="I99" s="115">
        <f t="shared" si="184"/>
        <v>2.4253105456873456</v>
      </c>
      <c r="J99" s="115">
        <f t="shared" si="184"/>
        <v>2.5088601105197972</v>
      </c>
      <c r="K99" s="376">
        <f t="shared" si="184"/>
        <v>2.4091962319934495</v>
      </c>
      <c r="L99" s="377">
        <f t="shared" si="184"/>
        <v>2.6780518736416634</v>
      </c>
      <c r="N99" s="128">
        <f t="shared" si="166"/>
        <v>0.11159557618341194</v>
      </c>
    </row>
    <row r="100" spans="1:14" ht="20.100000000000001" customHeight="1" x14ac:dyDescent="0.25">
      <c r="A100" s="24"/>
      <c r="B100" t="s">
        <v>64</v>
      </c>
      <c r="C100" s="519">
        <f t="shared" ref="C100:L100" si="185">C64/C28</f>
        <v>2.2427271848746191</v>
      </c>
      <c r="D100" s="520">
        <f t="shared" si="185"/>
        <v>2.2389405647573151</v>
      </c>
      <c r="E100" s="520">
        <f t="shared" si="185"/>
        <v>2.3500339940941997</v>
      </c>
      <c r="F100" s="521">
        <f t="shared" si="185"/>
        <v>2.3409029957611334</v>
      </c>
      <c r="G100" s="521">
        <f t="shared" si="185"/>
        <v>1.9632375630980339</v>
      </c>
      <c r="H100" s="521">
        <f t="shared" si="185"/>
        <v>1.9009411847616413</v>
      </c>
      <c r="I100" s="521">
        <f t="shared" si="185"/>
        <v>2.3228772178790718</v>
      </c>
      <c r="J100" s="521">
        <f t="shared" si="185"/>
        <v>2.3888528891198439</v>
      </c>
      <c r="K100" s="522">
        <f t="shared" si="185"/>
        <v>2.3215940134737703</v>
      </c>
      <c r="L100" s="523">
        <f t="shared" si="185"/>
        <v>2.5420425099166843</v>
      </c>
      <c r="N100" s="241">
        <f t="shared" si="166"/>
        <v>9.4955661999257104E-2</v>
      </c>
    </row>
    <row r="101" spans="1:14" ht="20.100000000000001" customHeight="1" x14ac:dyDescent="0.25">
      <c r="A101" s="24"/>
      <c r="B101" t="s">
        <v>65</v>
      </c>
      <c r="C101" s="522">
        <f t="shared" ref="C101:L101" si="186">C65/C29</f>
        <v>4.8119940048809466</v>
      </c>
      <c r="D101" s="524">
        <f t="shared" si="186"/>
        <v>4.9373233152999569</v>
      </c>
      <c r="E101" s="524">
        <f t="shared" si="186"/>
        <v>4.624503000994995</v>
      </c>
      <c r="F101" s="525">
        <f t="shared" si="186"/>
        <v>4.4451995202647794</v>
      </c>
      <c r="G101" s="525">
        <f t="shared" si="186"/>
        <v>4.0724277129658715</v>
      </c>
      <c r="H101" s="525">
        <f t="shared" si="186"/>
        <v>4.1533884225963389</v>
      </c>
      <c r="I101" s="525">
        <f t="shared" si="186"/>
        <v>4.4101174754087102</v>
      </c>
      <c r="J101" s="525">
        <f t="shared" si="186"/>
        <v>4.5632782387382802</v>
      </c>
      <c r="K101" s="522">
        <f t="shared" si="186"/>
        <v>4.4838136935659856</v>
      </c>
      <c r="L101" s="523">
        <f t="shared" si="186"/>
        <v>4.6687772221296404</v>
      </c>
      <c r="N101" s="30">
        <f t="shared" ref="N101:N108" si="187">(L101-K101)/K101</f>
        <v>4.1251385807815087E-2</v>
      </c>
    </row>
    <row r="102" spans="1:14" ht="20.100000000000001" customHeight="1" x14ac:dyDescent="0.25">
      <c r="A102" s="24"/>
      <c r="B102" t="s">
        <v>72</v>
      </c>
      <c r="C102" s="522">
        <f t="shared" ref="C102:L102" si="188">C66/C30</f>
        <v>1.2000470560555261</v>
      </c>
      <c r="D102" s="524">
        <f t="shared" si="188"/>
        <v>1.7223988223497535</v>
      </c>
      <c r="E102" s="524">
        <f t="shared" si="188"/>
        <v>1.7286945464820571</v>
      </c>
      <c r="F102" s="525">
        <f t="shared" si="188"/>
        <v>1.3893143608102596</v>
      </c>
      <c r="G102" s="525">
        <f t="shared" si="188"/>
        <v>1.3579765551814063</v>
      </c>
      <c r="H102" s="525">
        <f t="shared" si="188"/>
        <v>1.3565374410377358</v>
      </c>
      <c r="I102" s="525">
        <f t="shared" si="188"/>
        <v>1.5775183457216204</v>
      </c>
      <c r="J102" s="525">
        <f t="shared" si="188"/>
        <v>1.929260466012735</v>
      </c>
      <c r="K102" s="522">
        <f t="shared" si="188"/>
        <v>1.9477787117532592</v>
      </c>
      <c r="L102" s="523">
        <f t="shared" si="188"/>
        <v>1.9995112021464785</v>
      </c>
      <c r="N102" s="30">
        <f t="shared" si="187"/>
        <v>2.6559737038430384E-2</v>
      </c>
    </row>
    <row r="103" spans="1:14" ht="20.100000000000001" customHeight="1" x14ac:dyDescent="0.25">
      <c r="A103" s="24"/>
      <c r="B103" t="s">
        <v>66</v>
      </c>
      <c r="C103" s="522">
        <f t="shared" ref="C103:L103" si="189">C67/C31</f>
        <v>2.9827863289603198</v>
      </c>
      <c r="D103" s="524">
        <f t="shared" si="189"/>
        <v>3.0487845331072214</v>
      </c>
      <c r="E103" s="524">
        <f t="shared" si="189"/>
        <v>2.9918251668235269</v>
      </c>
      <c r="F103" s="525">
        <f t="shared" si="189"/>
        <v>3.1644058663513017</v>
      </c>
      <c r="G103" s="525">
        <f t="shared" si="189"/>
        <v>2.8901628820652872</v>
      </c>
      <c r="H103" s="525">
        <f t="shared" si="189"/>
        <v>2.8862204856663198</v>
      </c>
      <c r="I103" s="525">
        <f t="shared" si="189"/>
        <v>3.5241997800781886</v>
      </c>
      <c r="J103" s="525">
        <f t="shared" si="189"/>
        <v>3.7896113615481477</v>
      </c>
      <c r="K103" s="522">
        <f t="shared" si="189"/>
        <v>3.6685309418261287</v>
      </c>
      <c r="L103" s="523">
        <f t="shared" si="189"/>
        <v>4.1022138226079221</v>
      </c>
      <c r="N103" s="30">
        <f t="shared" si="187"/>
        <v>0.11821704318675144</v>
      </c>
    </row>
    <row r="104" spans="1:14" ht="20.100000000000001" customHeight="1" x14ac:dyDescent="0.25">
      <c r="A104" s="24"/>
      <c r="B104" t="s">
        <v>67</v>
      </c>
      <c r="C104" s="522">
        <f t="shared" ref="C104:L104" si="190">C68/C32</f>
        <v>1.9168367074143802</v>
      </c>
      <c r="D104" s="524">
        <f t="shared" si="190"/>
        <v>1.9705822616759467</v>
      </c>
      <c r="E104" s="524">
        <f t="shared" si="190"/>
        <v>2.2863621517907782</v>
      </c>
      <c r="F104" s="525">
        <f t="shared" si="190"/>
        <v>2.3450719574843908</v>
      </c>
      <c r="G104" s="525">
        <f t="shared" si="190"/>
        <v>1.8357140169523412</v>
      </c>
      <c r="H104" s="525">
        <f t="shared" si="190"/>
        <v>1.6219829952782092</v>
      </c>
      <c r="I104" s="525">
        <f t="shared" si="190"/>
        <v>2.3047575889486986</v>
      </c>
      <c r="J104" s="525">
        <f t="shared" si="190"/>
        <v>2.2814063582146256</v>
      </c>
      <c r="K104" s="522">
        <f t="shared" si="190"/>
        <v>2.1922947907249477</v>
      </c>
      <c r="L104" s="523">
        <f t="shared" si="190"/>
        <v>2.5404070544140911</v>
      </c>
      <c r="N104" s="30">
        <f t="shared" si="187"/>
        <v>0.15878898456627252</v>
      </c>
    </row>
    <row r="105" spans="1:14" ht="20.100000000000001" customHeight="1" x14ac:dyDescent="0.25">
      <c r="A105" s="24"/>
      <c r="B105" t="s">
        <v>82</v>
      </c>
      <c r="C105" s="522"/>
      <c r="D105" s="524"/>
      <c r="E105" s="524"/>
      <c r="F105" s="525"/>
      <c r="G105" s="525"/>
      <c r="H105" s="525">
        <f t="shared" ref="C105:L105" si="191">H69/H33</f>
        <v>5.5459323799602238</v>
      </c>
      <c r="I105" s="525">
        <f t="shared" si="191"/>
        <v>5.9828191052296091</v>
      </c>
      <c r="J105" s="525">
        <f t="shared" si="191"/>
        <v>6.647804829321128</v>
      </c>
      <c r="K105" s="522">
        <f t="shared" si="191"/>
        <v>6.594494631496068</v>
      </c>
      <c r="L105" s="523">
        <f t="shared" si="191"/>
        <v>6.6357011770039653</v>
      </c>
      <c r="N105" s="30">
        <f t="shared" si="187"/>
        <v>6.248628258955607E-3</v>
      </c>
    </row>
    <row r="106" spans="1:14" ht="20.100000000000001" customHeight="1" x14ac:dyDescent="0.25">
      <c r="A106" s="24"/>
      <c r="B106" t="s">
        <v>68</v>
      </c>
      <c r="C106" s="522"/>
      <c r="D106" s="524"/>
      <c r="E106" s="524">
        <f t="shared" ref="C106:L106" si="192">E70/E34</f>
        <v>1.7142857142857142</v>
      </c>
      <c r="F106" s="525">
        <f t="shared" si="192"/>
        <v>3.3018050541516244</v>
      </c>
      <c r="G106" s="525">
        <f t="shared" si="192"/>
        <v>3.4791666666666665</v>
      </c>
      <c r="H106" s="525">
        <f t="shared" si="192"/>
        <v>1.4084231145935358</v>
      </c>
      <c r="I106" s="525">
        <f t="shared" si="192"/>
        <v>1.4310481882172681</v>
      </c>
      <c r="J106" s="525">
        <f t="shared" si="192"/>
        <v>1.256779923596282</v>
      </c>
      <c r="K106" s="522">
        <f t="shared" si="192"/>
        <v>1.469841768922501</v>
      </c>
      <c r="L106" s="523">
        <f t="shared" si="192"/>
        <v>1.9191419278560617</v>
      </c>
      <c r="N106" s="30">
        <f t="shared" si="187"/>
        <v>0.30567926999579681</v>
      </c>
    </row>
    <row r="107" spans="1:14" ht="20.100000000000001" customHeight="1" x14ac:dyDescent="0.25">
      <c r="A107" s="24"/>
      <c r="B107" t="s">
        <v>83</v>
      </c>
      <c r="C107" s="522"/>
      <c r="D107" s="524"/>
      <c r="E107" s="524"/>
      <c r="F107" s="525"/>
      <c r="G107" s="525"/>
      <c r="H107" s="525"/>
      <c r="I107" s="525">
        <f t="shared" ref="C107:L107" si="193">I71/I35</f>
        <v>9.9217926095767321</v>
      </c>
      <c r="J107" s="525">
        <f t="shared" si="193"/>
        <v>10.711193510877614</v>
      </c>
      <c r="K107" s="522">
        <f t="shared" si="193"/>
        <v>10.563824160781508</v>
      </c>
      <c r="L107" s="523">
        <f t="shared" si="193"/>
        <v>10.851274050962036</v>
      </c>
      <c r="N107" s="30">
        <f t="shared" si="187"/>
        <v>2.7210779525060125E-2</v>
      </c>
    </row>
    <row r="108" spans="1:14" ht="20.100000000000001" customHeight="1" thickBot="1" x14ac:dyDescent="0.3">
      <c r="A108" s="31"/>
      <c r="B108" s="25" t="s">
        <v>70</v>
      </c>
      <c r="C108" s="527">
        <f t="shared" ref="C108:L108" si="194">C72/C36</f>
        <v>0.82204908168838542</v>
      </c>
      <c r="D108" s="528">
        <f t="shared" si="194"/>
        <v>0.83867744257933441</v>
      </c>
      <c r="E108" s="528">
        <f t="shared" si="194"/>
        <v>1.0055573488595</v>
      </c>
      <c r="F108" s="529">
        <f t="shared" si="194"/>
        <v>1.0265574065817267</v>
      </c>
      <c r="G108" s="529">
        <f t="shared" si="194"/>
        <v>0.94027358446507869</v>
      </c>
      <c r="H108" s="529">
        <f t="shared" si="194"/>
        <v>0.91717894498720187</v>
      </c>
      <c r="I108" s="529">
        <f t="shared" si="194"/>
        <v>0.99513408826599437</v>
      </c>
      <c r="J108" s="529">
        <f t="shared" si="194"/>
        <v>1.0217965271084912</v>
      </c>
      <c r="K108" s="527">
        <f t="shared" si="194"/>
        <v>1.0326308612305404</v>
      </c>
      <c r="L108" s="530">
        <f t="shared" si="194"/>
        <v>1.0147790405557773</v>
      </c>
      <c r="N108" s="34">
        <f t="shared" si="187"/>
        <v>-1.7287707878001896E-2</v>
      </c>
    </row>
    <row r="109" spans="1:14" ht="20.100000000000001" customHeight="1" x14ac:dyDescent="0.25"/>
    <row r="110" spans="1:14" ht="15.75" x14ac:dyDescent="0.25">
      <c r="A110" s="99" t="s">
        <v>38</v>
      </c>
    </row>
  </sheetData>
  <mergeCells count="51">
    <mergeCell ref="R5:R6"/>
    <mergeCell ref="G41:G42"/>
    <mergeCell ref="R41:R42"/>
    <mergeCell ref="G77:G78"/>
    <mergeCell ref="I77:I78"/>
    <mergeCell ref="Q41:Q42"/>
    <mergeCell ref="N77:N78"/>
    <mergeCell ref="K77:L77"/>
    <mergeCell ref="J77:J78"/>
    <mergeCell ref="H77:H78"/>
    <mergeCell ref="I5:I6"/>
    <mergeCell ref="G5:G6"/>
    <mergeCell ref="Q5:Q6"/>
    <mergeCell ref="A77:B78"/>
    <mergeCell ref="C77:C78"/>
    <mergeCell ref="D77:D78"/>
    <mergeCell ref="E77:E78"/>
    <mergeCell ref="F41:F42"/>
    <mergeCell ref="F77:F78"/>
    <mergeCell ref="F5:F6"/>
    <mergeCell ref="Y41:Z41"/>
    <mergeCell ref="A41:B42"/>
    <mergeCell ref="C41:C42"/>
    <mergeCell ref="D41:D42"/>
    <mergeCell ref="E41:E42"/>
    <mergeCell ref="J41:J42"/>
    <mergeCell ref="K41:L41"/>
    <mergeCell ref="N41:N42"/>
    <mergeCell ref="O41:O42"/>
    <mergeCell ref="P41:P42"/>
    <mergeCell ref="U41:U42"/>
    <mergeCell ref="V41:W41"/>
    <mergeCell ref="H41:H42"/>
    <mergeCell ref="I41:I42"/>
    <mergeCell ref="T41:T42"/>
    <mergeCell ref="S41:S42"/>
    <mergeCell ref="Y5:Z5"/>
    <mergeCell ref="A5:B6"/>
    <mergeCell ref="C5:C6"/>
    <mergeCell ref="D5:D6"/>
    <mergeCell ref="E5:E6"/>
    <mergeCell ref="J5:J6"/>
    <mergeCell ref="K5:L5"/>
    <mergeCell ref="N5:N6"/>
    <mergeCell ref="O5:O6"/>
    <mergeCell ref="P5:P6"/>
    <mergeCell ref="U5:U6"/>
    <mergeCell ref="V5:W5"/>
    <mergeCell ref="H5:H6"/>
    <mergeCell ref="T5:T6"/>
    <mergeCell ref="S5:S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M79:N91 M92 N92:N98 N100:N108</xm:sqref>
        </x14:conditionalFormatting>
        <x14:conditionalFormatting xmlns:xm="http://schemas.microsoft.com/office/excel/2006/main">
          <x14:cfRule type="iconSet" priority="108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Y7:Z36</xm:sqref>
        </x14:conditionalFormatting>
        <x14:conditionalFormatting xmlns:xm="http://schemas.microsoft.com/office/excel/2006/main">
          <x14:cfRule type="iconSet" priority="114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Y43:Z72</xm:sqref>
        </x14:conditionalFormatting>
        <x14:conditionalFormatting xmlns:xm="http://schemas.microsoft.com/office/excel/2006/main">
          <x14:cfRule type="iconSet" priority="1" id="{30ECE225-C111-45B0-BA7F-1E5B5DEE22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"/>
  <sheetViews>
    <sheetView showGridLines="0" showRowColHeaders="0" workbookViewId="0">
      <selection activeCell="D31" sqref="D31"/>
    </sheetView>
  </sheetViews>
  <sheetFormatPr defaultRowHeight="15" x14ac:dyDescent="0.25"/>
  <sheetData>
    <row r="2" spans="1:1" ht="15.75" x14ac:dyDescent="0.25">
      <c r="A2" s="24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zoomScale="80" zoomScaleNormal="80" workbookViewId="0">
      <selection activeCell="L9" sqref="L9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427" t="s">
        <v>27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70"/>
    </row>
    <row r="3" spans="2:13" ht="11.25" customHeight="1" x14ac:dyDescent="0.3"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70"/>
    </row>
    <row r="4" spans="2:13" ht="11.25" customHeight="1" x14ac:dyDescent="0.3">
      <c r="B4" s="428" t="s">
        <v>89</v>
      </c>
      <c r="C4" s="428"/>
      <c r="D4" s="429" t="s">
        <v>92</v>
      </c>
      <c r="E4" s="430"/>
      <c r="F4" s="430"/>
      <c r="G4" s="430"/>
      <c r="H4" s="430"/>
      <c r="I4" s="430"/>
      <c r="J4" s="430"/>
      <c r="K4" s="430"/>
      <c r="L4" s="71"/>
      <c r="M4" s="72"/>
    </row>
    <row r="5" spans="2:13" ht="11.25" customHeight="1" x14ac:dyDescent="0.3">
      <c r="B5" s="428"/>
      <c r="C5" s="428"/>
      <c r="D5" s="430"/>
      <c r="E5" s="430"/>
      <c r="F5" s="430"/>
      <c r="G5" s="430"/>
      <c r="H5" s="430"/>
      <c r="I5" s="430"/>
      <c r="J5" s="430"/>
      <c r="K5" s="430"/>
      <c r="L5" s="71"/>
      <c r="M5" s="72"/>
    </row>
    <row r="7" spans="2:13" ht="25.5" customHeight="1" x14ac:dyDescent="0.3">
      <c r="B7" s="424" t="s">
        <v>28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</row>
    <row r="8" spans="2:13" ht="16.5" customHeight="1" x14ac:dyDescent="0.3">
      <c r="B8" s="431"/>
      <c r="C8" s="432"/>
      <c r="D8" s="432"/>
      <c r="M8" s="48" t="s">
        <v>29</v>
      </c>
    </row>
    <row r="9" spans="2:13" ht="20.100000000000001" customHeight="1" x14ac:dyDescent="0.3">
      <c r="B9" s="432"/>
      <c r="C9" s="432"/>
      <c r="D9" s="432"/>
      <c r="E9" s="426" t="s">
        <v>30</v>
      </c>
      <c r="F9" s="426"/>
      <c r="G9" s="433">
        <f>'2'!X9</f>
        <v>6.2682989016122417E-2</v>
      </c>
      <c r="H9" s="433"/>
      <c r="I9" s="57" t="s">
        <v>31</v>
      </c>
      <c r="J9" s="58"/>
      <c r="K9" s="137">
        <f>'3'!X9</f>
        <v>8.0628887042503414E-2</v>
      </c>
      <c r="L9" s="66">
        <f>'3'!X9</f>
        <v>8.0628887042503414E-2</v>
      </c>
      <c r="M9" s="63">
        <f>'5'!W7</f>
        <v>0.43847913864639365</v>
      </c>
    </row>
    <row r="10" spans="2:13" ht="19.5" customHeight="1" x14ac:dyDescent="0.3">
      <c r="B10" s="432"/>
      <c r="C10" s="432"/>
      <c r="D10" s="432"/>
      <c r="E10" s="426"/>
      <c r="F10" s="426"/>
      <c r="G10" s="433"/>
      <c r="H10" s="433"/>
      <c r="I10" s="57" t="s">
        <v>32</v>
      </c>
      <c r="J10" s="58"/>
      <c r="K10" s="137">
        <f>'4'!X9</f>
        <v>4.9078324790892351E-2</v>
      </c>
      <c r="L10" s="66">
        <f>'4'!X9</f>
        <v>4.9078324790892351E-2</v>
      </c>
      <c r="M10" s="63">
        <f>'5'!W21</f>
        <v>0.56152086135360635</v>
      </c>
    </row>
    <row r="11" spans="2:13" ht="20.100000000000001" customHeight="1" x14ac:dyDescent="0.35">
      <c r="B11" s="432"/>
      <c r="C11" s="432"/>
      <c r="D11" s="432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432"/>
      <c r="C12" s="432"/>
      <c r="D12" s="432"/>
      <c r="E12" s="426" t="s">
        <v>33</v>
      </c>
      <c r="F12" s="426"/>
      <c r="G12" s="433">
        <f>'2'!X18</f>
        <v>0.23847374283009384</v>
      </c>
      <c r="H12" s="433"/>
      <c r="I12" s="57" t="s">
        <v>31</v>
      </c>
      <c r="J12" s="58"/>
      <c r="K12" s="137">
        <f>'5'!Y31</f>
        <v>0.27767613233337246</v>
      </c>
      <c r="L12" s="66">
        <f>K12</f>
        <v>0.27767613233337246</v>
      </c>
      <c r="M12" s="63">
        <f>'5'!W31</f>
        <v>0.66885150649173664</v>
      </c>
    </row>
    <row r="13" spans="2:13" ht="20.100000000000001" customHeight="1" x14ac:dyDescent="0.3">
      <c r="B13" s="432"/>
      <c r="C13" s="432"/>
      <c r="D13" s="432"/>
      <c r="E13" s="426"/>
      <c r="F13" s="426"/>
      <c r="G13" s="433"/>
      <c r="H13" s="433"/>
      <c r="I13" s="57" t="s">
        <v>32</v>
      </c>
      <c r="J13" s="58"/>
      <c r="K13" s="137">
        <f>'4'!X18</f>
        <v>0.16615082490745989</v>
      </c>
      <c r="L13" s="66">
        <f>'5'!Y45</f>
        <v>0.1661508249074593</v>
      </c>
      <c r="M13" s="63">
        <f>'5'!W45</f>
        <v>0.33114849350826342</v>
      </c>
    </row>
    <row r="14" spans="2:13" ht="20.100000000000001" customHeight="1" x14ac:dyDescent="0.35">
      <c r="B14" s="432"/>
      <c r="C14" s="432"/>
      <c r="D14" s="432"/>
      <c r="F14" s="49"/>
      <c r="G14" s="60"/>
      <c r="H14" s="62"/>
      <c r="L14" s="67"/>
    </row>
    <row r="15" spans="2:13" ht="20.100000000000001" customHeight="1" x14ac:dyDescent="0.3">
      <c r="B15" s="432"/>
      <c r="C15" s="432"/>
      <c r="D15" s="432"/>
      <c r="E15" s="426" t="s">
        <v>34</v>
      </c>
      <c r="F15" s="426"/>
      <c r="G15" s="433">
        <f>'2'!M27</f>
        <v>0.16542163150341388</v>
      </c>
      <c r="H15" s="433"/>
      <c r="I15" s="57" t="s">
        <v>31</v>
      </c>
      <c r="J15" s="58"/>
      <c r="K15" s="137">
        <f>'5'!N55</f>
        <v>0.18236743408283254</v>
      </c>
      <c r="L15" s="66">
        <f>K15</f>
        <v>0.18236743408283254</v>
      </c>
      <c r="M15" s="59"/>
    </row>
    <row r="16" spans="2:13" ht="20.100000000000001" customHeight="1" x14ac:dyDescent="0.3">
      <c r="B16" s="432"/>
      <c r="C16" s="432"/>
      <c r="D16" s="432"/>
      <c r="E16" s="426"/>
      <c r="F16" s="426"/>
      <c r="G16" s="433"/>
      <c r="H16" s="433"/>
      <c r="I16" s="57" t="s">
        <v>32</v>
      </c>
      <c r="J16" s="58"/>
      <c r="K16" s="137">
        <f>'5'!N69</f>
        <v>0.11159557618341109</v>
      </c>
      <c r="L16" s="66">
        <f>K16</f>
        <v>0.11159557618341109</v>
      </c>
      <c r="M16" s="59"/>
    </row>
    <row r="17" spans="2:13" ht="11.25" customHeight="1" x14ac:dyDescent="0.3">
      <c r="B17" s="432"/>
      <c r="C17" s="432"/>
      <c r="D17" s="432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424" t="s">
        <v>35</v>
      </c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</row>
    <row r="23" spans="2:13" x14ac:dyDescent="0.3">
      <c r="B23" s="435"/>
      <c r="C23" s="435"/>
      <c r="D23" s="435"/>
      <c r="M23" s="48" t="s">
        <v>29</v>
      </c>
    </row>
    <row r="24" spans="2:13" ht="20.100000000000001" customHeight="1" x14ac:dyDescent="0.3">
      <c r="B24" s="435"/>
      <c r="C24" s="435"/>
      <c r="D24" s="435"/>
      <c r="E24" s="426" t="s">
        <v>30</v>
      </c>
      <c r="F24" s="426"/>
      <c r="G24" s="433">
        <f>'6'!Y24</f>
        <v>-3.6012173985596967E-2</v>
      </c>
      <c r="H24" s="433"/>
      <c r="I24" s="57" t="s">
        <v>31</v>
      </c>
      <c r="J24" s="58"/>
      <c r="K24" s="137">
        <f>'6'!Y7</f>
        <v>-1.4205402824348854E-2</v>
      </c>
      <c r="L24" s="66">
        <f>K24</f>
        <v>-1.4205402824348854E-2</v>
      </c>
      <c r="M24" s="63">
        <f>'6'!U7</f>
        <v>0.47748438245406988</v>
      </c>
    </row>
    <row r="25" spans="2:13" ht="20.100000000000001" customHeight="1" x14ac:dyDescent="0.3">
      <c r="B25" s="435"/>
      <c r="C25" s="435"/>
      <c r="D25" s="435"/>
      <c r="E25" s="426"/>
      <c r="F25" s="426"/>
      <c r="G25" s="433"/>
      <c r="H25" s="433"/>
      <c r="I25" s="57" t="s">
        <v>32</v>
      </c>
      <c r="J25" s="58"/>
      <c r="K25" s="137">
        <f>'6'!Y21</f>
        <v>-5.4726703069601632E-2</v>
      </c>
      <c r="L25" s="66">
        <f>K25</f>
        <v>-5.4726703069601632E-2</v>
      </c>
      <c r="M25" s="63">
        <f>'6'!U21</f>
        <v>0.52251561754593012</v>
      </c>
    </row>
    <row r="26" spans="2:13" ht="20.100000000000001" customHeight="1" x14ac:dyDescent="0.3">
      <c r="B26" s="435"/>
      <c r="C26" s="435"/>
      <c r="D26" s="435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435"/>
      <c r="C27" s="435"/>
      <c r="D27" s="435"/>
      <c r="E27" s="426" t="s">
        <v>33</v>
      </c>
      <c r="F27" s="426"/>
      <c r="G27" s="433">
        <f>'6'!Y48</f>
        <v>2.2623135754783383E-3</v>
      </c>
      <c r="H27" s="433"/>
      <c r="I27" s="57" t="s">
        <v>31</v>
      </c>
      <c r="J27" s="58"/>
      <c r="K27" s="137">
        <f>'6'!Y31</f>
        <v>2.3016009373769537E-2</v>
      </c>
      <c r="L27" s="66">
        <f>K27</f>
        <v>2.3016009373769537E-2</v>
      </c>
      <c r="M27" s="63">
        <f>'6'!U31</f>
        <v>0.727603197724355</v>
      </c>
    </row>
    <row r="28" spans="2:13" ht="20.100000000000001" customHeight="1" x14ac:dyDescent="0.3">
      <c r="B28" s="435"/>
      <c r="C28" s="435"/>
      <c r="D28" s="435"/>
      <c r="E28" s="426"/>
      <c r="F28" s="426"/>
      <c r="G28" s="433"/>
      <c r="H28" s="433"/>
      <c r="I28" s="57" t="s">
        <v>32</v>
      </c>
      <c r="J28" s="58"/>
      <c r="K28" s="137">
        <f>'6'!Y45</f>
        <v>-4.8810103333477323E-2</v>
      </c>
      <c r="L28" s="66">
        <f>K28</f>
        <v>-4.8810103333477323E-2</v>
      </c>
      <c r="M28" s="63">
        <f>'6'!U45</f>
        <v>0.27239680227564489</v>
      </c>
    </row>
    <row r="29" spans="2:13" ht="20.100000000000001" customHeight="1" x14ac:dyDescent="0.3">
      <c r="B29" s="435"/>
      <c r="C29" s="435"/>
      <c r="D29" s="435"/>
      <c r="F29" s="49"/>
      <c r="G29" s="54"/>
      <c r="H29" s="55"/>
      <c r="I29" s="53"/>
      <c r="L29" s="68"/>
    </row>
    <row r="30" spans="2:13" ht="20.100000000000001" customHeight="1" x14ac:dyDescent="0.3">
      <c r="B30" s="435"/>
      <c r="C30" s="435"/>
      <c r="D30" s="435"/>
      <c r="E30" s="434" t="s">
        <v>34</v>
      </c>
      <c r="F30" s="434"/>
      <c r="G30" s="433">
        <f>'6'!N72</f>
        <v>3.970432668151086E-2</v>
      </c>
      <c r="H30" s="433"/>
      <c r="I30" s="57" t="s">
        <v>31</v>
      </c>
      <c r="J30" s="58"/>
      <c r="K30" s="137">
        <f>'6'!N55</f>
        <v>3.775777662482574E-2</v>
      </c>
      <c r="L30" s="66">
        <f>K30</f>
        <v>3.775777662482574E-2</v>
      </c>
      <c r="M30" s="59"/>
    </row>
    <row r="31" spans="2:13" ht="20.100000000000001" customHeight="1" x14ac:dyDescent="0.3">
      <c r="B31" s="435"/>
      <c r="C31" s="435"/>
      <c r="D31" s="435"/>
      <c r="E31" s="434"/>
      <c r="F31" s="434"/>
      <c r="G31" s="433"/>
      <c r="H31" s="433"/>
      <c r="I31" s="57" t="s">
        <v>32</v>
      </c>
      <c r="J31" s="58"/>
      <c r="K31" s="137">
        <f>'6'!N69</f>
        <v>6.2591419384608899E-3</v>
      </c>
      <c r="L31" s="66">
        <f>K31</f>
        <v>6.2591419384608899E-3</v>
      </c>
      <c r="M31" s="59"/>
    </row>
    <row r="32" spans="2:13" ht="15.75" customHeight="1" x14ac:dyDescent="0.3">
      <c r="B32" s="435"/>
      <c r="C32" s="435"/>
      <c r="D32" s="435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424" t="s">
        <v>36</v>
      </c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</row>
    <row r="38" spans="2:13" x14ac:dyDescent="0.3">
      <c r="B38" s="435"/>
      <c r="C38" s="435"/>
      <c r="D38" s="435"/>
      <c r="L38" s="69"/>
      <c r="M38" s="48" t="s">
        <v>29</v>
      </c>
    </row>
    <row r="39" spans="2:13" ht="20.100000000000001" customHeight="1" x14ac:dyDescent="0.3">
      <c r="B39" s="435"/>
      <c r="C39" s="435"/>
      <c r="D39" s="435"/>
      <c r="E39" s="426" t="s">
        <v>30</v>
      </c>
      <c r="F39" s="426"/>
      <c r="G39" s="433">
        <f>'7'!Y24</f>
        <v>0.32342319660120611</v>
      </c>
      <c r="H39" s="433"/>
      <c r="I39" s="57" t="s">
        <v>31</v>
      </c>
      <c r="J39" s="58"/>
      <c r="K39" s="137">
        <f>'7'!Y7</f>
        <v>0.41095383751714304</v>
      </c>
      <c r="L39" s="66">
        <f>K39</f>
        <v>0.41095383751714304</v>
      </c>
      <c r="M39" s="63">
        <f>'7'!U7</f>
        <v>0.35063798262856416</v>
      </c>
    </row>
    <row r="40" spans="2:13" ht="20.100000000000001" customHeight="1" x14ac:dyDescent="0.3">
      <c r="B40" s="435"/>
      <c r="C40" s="435"/>
      <c r="D40" s="435"/>
      <c r="E40" s="426"/>
      <c r="F40" s="426"/>
      <c r="G40" s="433"/>
      <c r="H40" s="433"/>
      <c r="I40" s="57" t="s">
        <v>32</v>
      </c>
      <c r="J40" s="58"/>
      <c r="K40" s="137">
        <f>'7'!Y21</f>
        <v>0.27624180202195286</v>
      </c>
      <c r="L40" s="66">
        <f>K40</f>
        <v>0.27624180202195286</v>
      </c>
      <c r="M40" s="63">
        <f>'7'!U21</f>
        <v>0.64936201737143584</v>
      </c>
    </row>
    <row r="41" spans="2:13" ht="20.100000000000001" customHeight="1" x14ac:dyDescent="0.3">
      <c r="B41" s="435"/>
      <c r="C41" s="435"/>
      <c r="D41" s="435"/>
      <c r="E41" s="49"/>
      <c r="F41" s="49"/>
      <c r="G41" s="54"/>
      <c r="H41" s="56"/>
      <c r="I41" s="53"/>
      <c r="J41" s="53"/>
      <c r="L41" s="138"/>
      <c r="M41" s="65"/>
    </row>
    <row r="42" spans="2:13" ht="20.100000000000001" customHeight="1" x14ac:dyDescent="0.3">
      <c r="B42" s="435"/>
      <c r="C42" s="435"/>
      <c r="D42" s="435"/>
      <c r="E42" s="426" t="s">
        <v>33</v>
      </c>
      <c r="F42" s="426"/>
      <c r="G42" s="433">
        <f>'7'!Y48</f>
        <v>0.47595152590733414</v>
      </c>
      <c r="H42" s="433"/>
      <c r="I42" s="57" t="s">
        <v>31</v>
      </c>
      <c r="J42" s="57"/>
      <c r="K42" s="137">
        <f>'7'!Y31</f>
        <v>0.58879408800103994</v>
      </c>
      <c r="L42" s="66">
        <f>K42</f>
        <v>0.58879408800103994</v>
      </c>
      <c r="M42" s="63">
        <f>'7'!U31</f>
        <v>0.56526637017443115</v>
      </c>
    </row>
    <row r="43" spans="2:13" ht="20.100000000000001" customHeight="1" x14ac:dyDescent="0.3">
      <c r="B43" s="435"/>
      <c r="C43" s="435"/>
      <c r="D43" s="435"/>
      <c r="E43" s="426"/>
      <c r="F43" s="426"/>
      <c r="G43" s="433"/>
      <c r="H43" s="433"/>
      <c r="I43" s="57" t="s">
        <v>32</v>
      </c>
      <c r="J43" s="57"/>
      <c r="K43" s="137">
        <f>'7'!Y45</f>
        <v>0.31672939889056628</v>
      </c>
      <c r="L43" s="66">
        <f>K43</f>
        <v>0.31672939889056628</v>
      </c>
      <c r="M43" s="63">
        <f>'7'!U45</f>
        <v>0.43473362982556873</v>
      </c>
    </row>
    <row r="44" spans="2:13" ht="20.100000000000001" customHeight="1" x14ac:dyDescent="0.3">
      <c r="B44" s="435"/>
      <c r="C44" s="435"/>
      <c r="D44" s="435"/>
      <c r="F44" s="49"/>
      <c r="G44" s="54"/>
      <c r="H44" s="55"/>
      <c r="I44" s="53"/>
      <c r="J44" s="53"/>
      <c r="L44" s="138"/>
    </row>
    <row r="45" spans="2:13" ht="20.100000000000001" customHeight="1" x14ac:dyDescent="0.3">
      <c r="B45" s="435"/>
      <c r="C45" s="435"/>
      <c r="D45" s="435"/>
      <c r="E45" s="434" t="s">
        <v>34</v>
      </c>
      <c r="F45" s="434"/>
      <c r="G45" s="433">
        <f>'7'!N72</f>
        <v>0.11525287579804309</v>
      </c>
      <c r="H45" s="433"/>
      <c r="I45" s="57" t="s">
        <v>31</v>
      </c>
      <c r="J45" s="57"/>
      <c r="K45" s="137">
        <f>'7'!N55</f>
        <v>0.12604257187949011</v>
      </c>
      <c r="L45" s="66">
        <f>K45</f>
        <v>0.12604257187949011</v>
      </c>
      <c r="M45" s="59"/>
    </row>
    <row r="46" spans="2:13" ht="20.100000000000001" customHeight="1" x14ac:dyDescent="0.3">
      <c r="B46" s="435"/>
      <c r="C46" s="435"/>
      <c r="D46" s="435"/>
      <c r="E46" s="434"/>
      <c r="F46" s="434"/>
      <c r="G46" s="433"/>
      <c r="H46" s="433"/>
      <c r="I46" s="57" t="s">
        <v>32</v>
      </c>
      <c r="J46" s="57"/>
      <c r="K46" s="137">
        <f>'7'!N69</f>
        <v>3.1724079876140142E-2</v>
      </c>
      <c r="L46" s="66">
        <f>K46</f>
        <v>3.1724079876140142E-2</v>
      </c>
      <c r="M46" s="59"/>
    </row>
    <row r="47" spans="2:13" ht="15.75" customHeight="1" x14ac:dyDescent="0.3">
      <c r="B47" s="435"/>
      <c r="C47" s="435"/>
      <c r="D47" s="435"/>
      <c r="E47" s="55"/>
      <c r="F47" s="55"/>
    </row>
    <row r="48" spans="2:13" ht="12" customHeight="1" x14ac:dyDescent="0.3">
      <c r="B48" s="307"/>
      <c r="C48" s="307"/>
      <c r="D48" s="307"/>
      <c r="E48" s="55"/>
      <c r="F48" s="55"/>
    </row>
    <row r="49" spans="2:13" ht="12" customHeight="1" x14ac:dyDescent="0.3">
      <c r="B49" s="308"/>
      <c r="C49" s="308"/>
      <c r="D49" s="308"/>
      <c r="E49" s="309"/>
      <c r="F49" s="309"/>
      <c r="G49" s="310"/>
      <c r="H49" s="310"/>
      <c r="I49" s="310"/>
      <c r="J49" s="310"/>
      <c r="K49" s="310"/>
      <c r="L49" s="310"/>
      <c r="M49" s="311"/>
    </row>
    <row r="51" spans="2:13" x14ac:dyDescent="0.3">
      <c r="B51" s="87" t="s">
        <v>38</v>
      </c>
    </row>
  </sheetData>
  <mergeCells count="27"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Y29"/>
  <sheetViews>
    <sheetView showGridLines="0" zoomScaleNormal="100" workbookViewId="0">
      <selection activeCell="X9" sqref="X9"/>
    </sheetView>
  </sheetViews>
  <sheetFormatPr defaultRowHeight="15" x14ac:dyDescent="0.25"/>
  <cols>
    <col min="1" max="1" width="25.140625" style="261" bestFit="1" customWidth="1"/>
    <col min="2" max="4" width="11.7109375" style="261" customWidth="1"/>
    <col min="5" max="6" width="12.7109375" style="261" customWidth="1"/>
    <col min="7" max="7" width="12.7109375" style="261" bestFit="1" customWidth="1"/>
    <col min="8" max="8" width="12.7109375" style="261" customWidth="1"/>
    <col min="9" max="9" width="12.85546875" style="261" customWidth="1"/>
    <col min="10" max="11" width="12.7109375" style="261" customWidth="1"/>
    <col min="12" max="12" width="2.5703125" style="261" customWidth="1"/>
    <col min="13" max="22" width="10.7109375" style="261" customWidth="1"/>
    <col min="23" max="23" width="2.5703125" style="261" customWidth="1"/>
    <col min="24" max="25" width="10.5703125" style="261" customWidth="1"/>
    <col min="26" max="26" width="2.140625" style="261" customWidth="1"/>
    <col min="27" max="29" width="11.7109375" style="261" customWidth="1"/>
    <col min="30" max="34" width="9.140625" style="261"/>
    <col min="35" max="35" width="2.140625" style="261" customWidth="1"/>
    <col min="36" max="38" width="9.140625" style="261"/>
    <col min="39" max="39" width="11.42578125" style="261" customWidth="1"/>
    <col min="40" max="16384" width="9.140625" style="261"/>
  </cols>
  <sheetData>
    <row r="1" spans="1:25" x14ac:dyDescent="0.25">
      <c r="A1" s="277" t="s">
        <v>39</v>
      </c>
    </row>
    <row r="2" spans="1:25" x14ac:dyDescent="0.25">
      <c r="A2" s="277"/>
    </row>
    <row r="3" spans="1:25" x14ac:dyDescent="0.25">
      <c r="A3" s="277" t="s">
        <v>21</v>
      </c>
      <c r="M3" s="277" t="s">
        <v>23</v>
      </c>
      <c r="X3" s="277" t="s">
        <v>94</v>
      </c>
    </row>
    <row r="4" spans="1:25" ht="15.75" thickBot="1" x14ac:dyDescent="0.3">
      <c r="T4" s="306"/>
      <c r="U4" s="305"/>
      <c r="V4" s="305"/>
    </row>
    <row r="5" spans="1:25" ht="20.25" customHeight="1" x14ac:dyDescent="0.25">
      <c r="A5" s="448" t="s">
        <v>43</v>
      </c>
      <c r="B5" s="450">
        <v>2016</v>
      </c>
      <c r="C5" s="436">
        <v>2017</v>
      </c>
      <c r="D5" s="444">
        <v>2018</v>
      </c>
      <c r="E5" s="444">
        <v>2019</v>
      </c>
      <c r="F5" s="444">
        <v>2020</v>
      </c>
      <c r="G5" s="436">
        <v>2021</v>
      </c>
      <c r="H5" s="436">
        <v>2022</v>
      </c>
      <c r="I5" s="454">
        <v>2023</v>
      </c>
      <c r="J5" s="440" t="s">
        <v>93</v>
      </c>
      <c r="K5" s="441"/>
      <c r="M5" s="452">
        <v>2016</v>
      </c>
      <c r="N5" s="436">
        <v>2017</v>
      </c>
      <c r="O5" s="436">
        <v>2018</v>
      </c>
      <c r="P5" s="436">
        <v>2019</v>
      </c>
      <c r="Q5" s="436">
        <v>2020</v>
      </c>
      <c r="R5" s="436">
        <v>2021</v>
      </c>
      <c r="S5" s="436">
        <v>2022</v>
      </c>
      <c r="T5" s="438">
        <v>2023</v>
      </c>
      <c r="U5" s="442" t="str">
        <f>J5</f>
        <v>janeiro - Junho</v>
      </c>
      <c r="V5" s="441"/>
      <c r="X5" s="446" t="s">
        <v>87</v>
      </c>
      <c r="Y5" s="447"/>
    </row>
    <row r="6" spans="1:25" ht="20.25" customHeight="1" thickBot="1" x14ac:dyDescent="0.3">
      <c r="A6" s="449"/>
      <c r="B6" s="451"/>
      <c r="C6" s="437"/>
      <c r="D6" s="445"/>
      <c r="E6" s="445"/>
      <c r="F6" s="445"/>
      <c r="G6" s="437"/>
      <c r="H6" s="437"/>
      <c r="I6" s="455"/>
      <c r="J6" s="276">
        <v>2023</v>
      </c>
      <c r="K6" s="275">
        <v>2024</v>
      </c>
      <c r="M6" s="453">
        <v>2016</v>
      </c>
      <c r="N6" s="437">
        <v>2017</v>
      </c>
      <c r="O6" s="443"/>
      <c r="P6" s="443"/>
      <c r="Q6" s="443"/>
      <c r="R6" s="443">
        <v>2018</v>
      </c>
      <c r="S6" s="443"/>
      <c r="T6" s="439"/>
      <c r="U6" s="304">
        <v>2023</v>
      </c>
      <c r="V6" s="275">
        <v>2024</v>
      </c>
      <c r="X6" s="303" t="s">
        <v>0</v>
      </c>
      <c r="Y6" s="302" t="s">
        <v>37</v>
      </c>
    </row>
    <row r="7" spans="1:25" ht="21.95" customHeight="1" x14ac:dyDescent="0.25">
      <c r="A7" s="273" t="s">
        <v>36</v>
      </c>
      <c r="B7" s="298">
        <v>73589682</v>
      </c>
      <c r="C7" s="297">
        <v>80208943</v>
      </c>
      <c r="D7" s="297">
        <v>81369316</v>
      </c>
      <c r="E7" s="297">
        <v>89195523</v>
      </c>
      <c r="F7" s="279">
        <v>49337611</v>
      </c>
      <c r="G7" s="297">
        <v>45824290</v>
      </c>
      <c r="H7" s="413">
        <v>76713255.278999969</v>
      </c>
      <c r="I7" s="295">
        <v>80079306.493000045</v>
      </c>
      <c r="J7" s="279">
        <v>35476186.975999974</v>
      </c>
      <c r="K7" s="295">
        <v>46950492.00599996</v>
      </c>
      <c r="M7" s="294">
        <f t="shared" ref="M7:S7" si="0">B7/B9</f>
        <v>0.28645210339566635</v>
      </c>
      <c r="N7" s="301">
        <f t="shared" si="0"/>
        <v>0.29996382809659872</v>
      </c>
      <c r="O7" s="301">
        <f t="shared" si="0"/>
        <v>0.30810715382130371</v>
      </c>
      <c r="P7" s="301">
        <f t="shared" si="0"/>
        <v>0.32051134028015688</v>
      </c>
      <c r="Q7" s="301">
        <f t="shared" si="0"/>
        <v>0.19586883260604279</v>
      </c>
      <c r="R7" s="301">
        <f t="shared" si="0"/>
        <v>0.17975275068334365</v>
      </c>
      <c r="S7" s="301">
        <f t="shared" si="0"/>
        <v>0.27329854458852942</v>
      </c>
      <c r="T7" s="301">
        <f t="shared" ref="T7" si="1">I7/I9</f>
        <v>0.2857485955077172</v>
      </c>
      <c r="U7" s="339">
        <f t="shared" ref="U7" si="2">J7/J9</f>
        <v>0.27455926494470334</v>
      </c>
      <c r="V7" s="341">
        <f t="shared" ref="V7" si="3">K7/K9</f>
        <v>0.34192872540945163</v>
      </c>
      <c r="X7" s="300">
        <f>(K7-J7)/J7</f>
        <v>0.32343681799181173</v>
      </c>
      <c r="Y7" s="299">
        <f>(V7-U7)*100</f>
        <v>6.736946046474829</v>
      </c>
    </row>
    <row r="8" spans="1:25" ht="21.95" customHeight="1" thickBot="1" x14ac:dyDescent="0.3">
      <c r="A8" s="273" t="s">
        <v>35</v>
      </c>
      <c r="B8" s="298">
        <v>183310795</v>
      </c>
      <c r="C8" s="297">
        <v>187186441</v>
      </c>
      <c r="D8" s="312">
        <v>182724896</v>
      </c>
      <c r="E8" s="312">
        <v>189095794</v>
      </c>
      <c r="F8" s="279">
        <v>202553465</v>
      </c>
      <c r="G8" s="297">
        <v>209105272</v>
      </c>
      <c r="H8" s="413">
        <v>203980721.31899944</v>
      </c>
      <c r="I8" s="296">
        <v>200164613.34399995</v>
      </c>
      <c r="J8" s="279">
        <v>93735212.913000062</v>
      </c>
      <c r="K8" s="295">
        <v>90360264.643000051</v>
      </c>
      <c r="M8" s="294">
        <f t="shared" ref="M8:S8" si="4">B8/B9</f>
        <v>0.71354789660433371</v>
      </c>
      <c r="N8" s="293">
        <f t="shared" si="4"/>
        <v>0.70003617190340128</v>
      </c>
      <c r="O8" s="293">
        <f t="shared" si="4"/>
        <v>0.69189284617869629</v>
      </c>
      <c r="P8" s="293">
        <f t="shared" si="4"/>
        <v>0.67948865971984318</v>
      </c>
      <c r="Q8" s="293">
        <f t="shared" si="4"/>
        <v>0.80413116739395718</v>
      </c>
      <c r="R8" s="293">
        <f t="shared" si="4"/>
        <v>0.82024724931665638</v>
      </c>
      <c r="S8" s="293">
        <f t="shared" si="4"/>
        <v>0.72670145541147069</v>
      </c>
      <c r="T8" s="293">
        <f t="shared" ref="T8" si="5">I8/I9</f>
        <v>0.71425140449228275</v>
      </c>
      <c r="U8" s="340">
        <f t="shared" ref="U8" si="6">J8/J9</f>
        <v>0.72544073505529671</v>
      </c>
      <c r="V8" s="342">
        <f t="shared" ref="V8" si="7">K8/K9</f>
        <v>0.65807127459054837</v>
      </c>
      <c r="X8" s="291">
        <f>(K8-J8)/J8</f>
        <v>-3.600512726345919E-2</v>
      </c>
      <c r="Y8" s="290">
        <f>(V8-U8)*100</f>
        <v>-6.7369460464748343</v>
      </c>
    </row>
    <row r="9" spans="1:25" ht="21.95" customHeight="1" thickBot="1" x14ac:dyDescent="0.3">
      <c r="A9" s="267" t="s">
        <v>20</v>
      </c>
      <c r="B9" s="289">
        <f t="shared" ref="B9:K9" si="8">SUM(B7:B8)</f>
        <v>256900477</v>
      </c>
      <c r="C9" s="288">
        <f t="shared" si="8"/>
        <v>267395384</v>
      </c>
      <c r="D9" s="288">
        <f t="shared" si="8"/>
        <v>264094212</v>
      </c>
      <c r="E9" s="288">
        <f t="shared" si="8"/>
        <v>278291317</v>
      </c>
      <c r="F9" s="288">
        <f t="shared" si="8"/>
        <v>251891076</v>
      </c>
      <c r="G9" s="288">
        <f t="shared" si="8"/>
        <v>254929562</v>
      </c>
      <c r="H9" s="288">
        <f t="shared" si="8"/>
        <v>280693976.59799939</v>
      </c>
      <c r="I9" s="288">
        <f t="shared" si="8"/>
        <v>280243919.83700001</v>
      </c>
      <c r="J9" s="287">
        <f t="shared" si="8"/>
        <v>129211399.88900003</v>
      </c>
      <c r="K9" s="286">
        <f t="shared" si="8"/>
        <v>137310756.64900002</v>
      </c>
      <c r="M9" s="285">
        <f t="shared" ref="M9:V9" si="9">M7+M8</f>
        <v>1</v>
      </c>
      <c r="N9" s="284">
        <f t="shared" si="9"/>
        <v>1</v>
      </c>
      <c r="O9" s="284">
        <f t="shared" si="9"/>
        <v>1</v>
      </c>
      <c r="P9" s="284">
        <f t="shared" ref="P9:T9" si="10">P7+P8</f>
        <v>1</v>
      </c>
      <c r="Q9" s="284">
        <f t="shared" si="10"/>
        <v>1</v>
      </c>
      <c r="R9" s="284">
        <f t="shared" si="10"/>
        <v>1</v>
      </c>
      <c r="S9" s="284">
        <f t="shared" ref="S9" si="11">S7+S8</f>
        <v>1</v>
      </c>
      <c r="T9" s="284">
        <f t="shared" si="10"/>
        <v>1</v>
      </c>
      <c r="U9" s="283">
        <f t="shared" si="9"/>
        <v>1</v>
      </c>
      <c r="V9" s="282">
        <f t="shared" si="9"/>
        <v>1</v>
      </c>
      <c r="X9" s="281">
        <f>(K9-J9)/J9</f>
        <v>6.2682989016122417E-2</v>
      </c>
      <c r="Y9" s="280">
        <f>(V9-U9)*100</f>
        <v>0</v>
      </c>
    </row>
    <row r="11" spans="1:25" x14ac:dyDescent="0.25">
      <c r="J11" s="279"/>
    </row>
    <row r="12" spans="1:25" x14ac:dyDescent="0.25">
      <c r="A12" s="277" t="s">
        <v>22</v>
      </c>
      <c r="K12" s="278"/>
      <c r="M12" s="277" t="s">
        <v>24</v>
      </c>
      <c r="X12" s="277" t="str">
        <f>X3</f>
        <v>VARIAÇÃO (JAN-JUN)</v>
      </c>
    </row>
    <row r="13" spans="1:25" ht="15.75" thickBot="1" x14ac:dyDescent="0.3"/>
    <row r="14" spans="1:25" ht="20.25" customHeight="1" x14ac:dyDescent="0.25">
      <c r="A14" s="448" t="str">
        <f>A5</f>
        <v>CERTIFICADO + NÃO CERTIFICADO</v>
      </c>
      <c r="B14" s="450">
        <v>2016</v>
      </c>
      <c r="C14" s="436">
        <v>2017</v>
      </c>
      <c r="D14" s="436">
        <v>2018</v>
      </c>
      <c r="E14" s="436">
        <v>2019</v>
      </c>
      <c r="F14" s="444">
        <v>2020</v>
      </c>
      <c r="G14" s="436">
        <v>2021</v>
      </c>
      <c r="H14" s="436">
        <v>2022</v>
      </c>
      <c r="I14" s="454">
        <v>2022</v>
      </c>
      <c r="J14" s="440" t="str">
        <f>J5</f>
        <v>janeiro - Junho</v>
      </c>
      <c r="K14" s="441"/>
      <c r="M14" s="452">
        <v>2016</v>
      </c>
      <c r="N14" s="436">
        <v>2017</v>
      </c>
      <c r="O14" s="436">
        <v>2018</v>
      </c>
      <c r="P14" s="436">
        <v>2019</v>
      </c>
      <c r="Q14" s="436">
        <v>2020</v>
      </c>
      <c r="R14" s="436">
        <v>2021</v>
      </c>
      <c r="S14" s="436">
        <v>2022</v>
      </c>
      <c r="T14" s="438">
        <v>2023</v>
      </c>
      <c r="U14" s="442" t="str">
        <f>J5</f>
        <v>janeiro - Junho</v>
      </c>
      <c r="V14" s="441"/>
      <c r="X14" s="446" t="s">
        <v>87</v>
      </c>
      <c r="Y14" s="447"/>
    </row>
    <row r="15" spans="1:25" ht="20.25" customHeight="1" thickBot="1" x14ac:dyDescent="0.3">
      <c r="A15" s="449"/>
      <c r="B15" s="451"/>
      <c r="C15" s="437"/>
      <c r="D15" s="437"/>
      <c r="E15" s="437"/>
      <c r="F15" s="445"/>
      <c r="G15" s="437"/>
      <c r="H15" s="437"/>
      <c r="I15" s="455"/>
      <c r="J15" s="276">
        <v>2023</v>
      </c>
      <c r="K15" s="275">
        <v>2024</v>
      </c>
      <c r="M15" s="453">
        <v>2016</v>
      </c>
      <c r="N15" s="437">
        <v>2017</v>
      </c>
      <c r="O15" s="443"/>
      <c r="P15" s="443"/>
      <c r="Q15" s="443"/>
      <c r="R15" s="443">
        <v>2018</v>
      </c>
      <c r="S15" s="443"/>
      <c r="T15" s="439"/>
      <c r="U15" s="304">
        <f>J6</f>
        <v>2023</v>
      </c>
      <c r="V15" s="275">
        <f>K6</f>
        <v>2024</v>
      </c>
      <c r="X15" s="303" t="s">
        <v>1</v>
      </c>
      <c r="Y15" s="302" t="s">
        <v>37</v>
      </c>
    </row>
    <row r="16" spans="1:25" ht="21.95" customHeight="1" x14ac:dyDescent="0.25">
      <c r="A16" s="273" t="s">
        <v>36</v>
      </c>
      <c r="B16" s="298">
        <v>461075038</v>
      </c>
      <c r="C16" s="297">
        <v>517832642</v>
      </c>
      <c r="D16" s="297">
        <v>536653330</v>
      </c>
      <c r="E16" s="297">
        <v>588503011</v>
      </c>
      <c r="F16" s="297">
        <v>321477615</v>
      </c>
      <c r="G16" s="297">
        <v>309683341</v>
      </c>
      <c r="H16" s="413">
        <v>535485737.06399971</v>
      </c>
      <c r="I16" s="295">
        <v>579478700.44199979</v>
      </c>
      <c r="J16" s="279">
        <v>251047298.85300025</v>
      </c>
      <c r="K16" s="295">
        <v>370539763.542</v>
      </c>
      <c r="M16" s="294">
        <f t="shared" ref="M16:S16" si="12">B16/B18</f>
        <v>0.54434025397611374</v>
      </c>
      <c r="N16" s="301">
        <f t="shared" si="12"/>
        <v>0.55705795595681284</v>
      </c>
      <c r="O16" s="301">
        <f t="shared" si="12"/>
        <v>0.54996675470828416</v>
      </c>
      <c r="P16" s="301">
        <f t="shared" si="12"/>
        <v>0.55942020617632771</v>
      </c>
      <c r="Q16" s="301">
        <f t="shared" si="12"/>
        <v>0.39284264978580713</v>
      </c>
      <c r="R16" s="301">
        <f t="shared" si="12"/>
        <v>0.36527281285455232</v>
      </c>
      <c r="S16" s="301">
        <f t="shared" si="12"/>
        <v>0.49151895805009377</v>
      </c>
      <c r="T16" s="301">
        <f t="shared" ref="T16" si="13">I16/I18</f>
        <v>0.50593685940413491</v>
      </c>
      <c r="U16" s="278">
        <f>J16/J18</f>
        <v>0.49862344532964942</v>
      </c>
      <c r="V16" s="292">
        <f>K16/K18</f>
        <v>0.59424448364983429</v>
      </c>
      <c r="X16" s="300">
        <f>(K16-J16)/J16</f>
        <v>0.47597590268823436</v>
      </c>
      <c r="Y16" s="299">
        <f>(V16-U16)*100</f>
        <v>9.5621038320184866</v>
      </c>
    </row>
    <row r="17" spans="1:25" ht="21.95" customHeight="1" thickBot="1" x14ac:dyDescent="0.3">
      <c r="A17" s="273" t="s">
        <v>35</v>
      </c>
      <c r="B17" s="298">
        <v>385959578</v>
      </c>
      <c r="C17" s="297">
        <v>411695488</v>
      </c>
      <c r="D17" s="297">
        <v>439138980</v>
      </c>
      <c r="E17" s="297">
        <v>463484394</v>
      </c>
      <c r="F17" s="297">
        <v>496859231</v>
      </c>
      <c r="G17" s="297">
        <v>538130485</v>
      </c>
      <c r="H17" s="413">
        <v>553965093.45600021</v>
      </c>
      <c r="I17" s="296">
        <v>565879044.64199853</v>
      </c>
      <c r="J17" s="279">
        <v>252433436.36800027</v>
      </c>
      <c r="K17" s="295">
        <v>253007907.05000004</v>
      </c>
      <c r="M17" s="294">
        <f t="shared" ref="M17:S17" si="14">B17/B18</f>
        <v>0.4556597460238862</v>
      </c>
      <c r="N17" s="293">
        <f t="shared" si="14"/>
        <v>0.4428810168014139</v>
      </c>
      <c r="O17" s="293">
        <f t="shared" si="14"/>
        <v>0.45003324529171579</v>
      </c>
      <c r="P17" s="293">
        <f t="shared" si="14"/>
        <v>0.44057979382367224</v>
      </c>
      <c r="Q17" s="293">
        <f t="shared" si="14"/>
        <v>0.60715735021419281</v>
      </c>
      <c r="R17" s="293">
        <f t="shared" si="14"/>
        <v>0.63472718714544762</v>
      </c>
      <c r="S17" s="293">
        <f t="shared" si="14"/>
        <v>0.50848104194990618</v>
      </c>
      <c r="T17" s="293">
        <f t="shared" ref="T17" si="15">I17/I18</f>
        <v>0.4940631405958652</v>
      </c>
      <c r="U17" s="278">
        <f>J17/J18</f>
        <v>0.50137655467035058</v>
      </c>
      <c r="V17" s="292">
        <f>K17/K18</f>
        <v>0.40575551635016577</v>
      </c>
      <c r="X17" s="291">
        <f>(K17-J17)/J17</f>
        <v>2.2757313383885607E-3</v>
      </c>
      <c r="Y17" s="290">
        <f>(V17-U17)*100</f>
        <v>-9.5621038320184812</v>
      </c>
    </row>
    <row r="18" spans="1:25" ht="21.95" customHeight="1" thickBot="1" x14ac:dyDescent="0.3">
      <c r="A18" s="267" t="s">
        <v>20</v>
      </c>
      <c r="B18" s="289">
        <f>B16+B17</f>
        <v>847034616</v>
      </c>
      <c r="C18" s="288">
        <v>929584860</v>
      </c>
      <c r="D18" s="288">
        <f t="shared" ref="D18:K18" si="16">SUM(D16:D17)</f>
        <v>975792310</v>
      </c>
      <c r="E18" s="288">
        <f t="shared" si="16"/>
        <v>1051987405</v>
      </c>
      <c r="F18" s="288">
        <f t="shared" si="16"/>
        <v>818336846</v>
      </c>
      <c r="G18" s="288">
        <f t="shared" si="16"/>
        <v>847813826</v>
      </c>
      <c r="H18" s="288">
        <f t="shared" si="16"/>
        <v>1089450830.52</v>
      </c>
      <c r="I18" s="288">
        <f t="shared" si="16"/>
        <v>1145357745.0839982</v>
      </c>
      <c r="J18" s="287">
        <f t="shared" si="16"/>
        <v>503480735.22100055</v>
      </c>
      <c r="K18" s="286">
        <f t="shared" si="16"/>
        <v>623547670.59200001</v>
      </c>
      <c r="M18" s="285">
        <f t="shared" ref="M18:V18" si="17">M16+M17</f>
        <v>1</v>
      </c>
      <c r="N18" s="284">
        <f t="shared" si="17"/>
        <v>0.99993897275822674</v>
      </c>
      <c r="O18" s="284">
        <f t="shared" si="17"/>
        <v>1</v>
      </c>
      <c r="P18" s="284">
        <f t="shared" ref="P18:T18" si="18">P16+P17</f>
        <v>1</v>
      </c>
      <c r="Q18" s="284">
        <f t="shared" si="18"/>
        <v>1</v>
      </c>
      <c r="R18" s="284">
        <f t="shared" si="18"/>
        <v>1</v>
      </c>
      <c r="S18" s="284">
        <f t="shared" ref="S18" si="19">S16+S17</f>
        <v>1</v>
      </c>
      <c r="T18" s="284">
        <f t="shared" si="18"/>
        <v>1</v>
      </c>
      <c r="U18" s="283">
        <f t="shared" si="17"/>
        <v>1</v>
      </c>
      <c r="V18" s="282">
        <f t="shared" si="17"/>
        <v>1</v>
      </c>
      <c r="X18" s="281">
        <f>(K18-J18)/J18</f>
        <v>0.23847374283009384</v>
      </c>
      <c r="Y18" s="280">
        <f>(V18-U18)*100</f>
        <v>0</v>
      </c>
    </row>
    <row r="20" spans="1:25" x14ac:dyDescent="0.25">
      <c r="J20" s="279"/>
    </row>
    <row r="21" spans="1:25" x14ac:dyDescent="0.25">
      <c r="A21" s="277" t="s">
        <v>26</v>
      </c>
      <c r="K21" s="278"/>
      <c r="M21" s="277" t="str">
        <f>X3</f>
        <v>VARIAÇÃO (JAN-JUN)</v>
      </c>
    </row>
    <row r="22" spans="1:25" ht="15.75" thickBot="1" x14ac:dyDescent="0.3"/>
    <row r="23" spans="1:25" ht="20.25" customHeight="1" x14ac:dyDescent="0.25">
      <c r="A23" s="448" t="str">
        <f>A5</f>
        <v>CERTIFICADO + NÃO CERTIFICADO</v>
      </c>
      <c r="B23" s="450">
        <v>2016</v>
      </c>
      <c r="C23" s="436">
        <v>2017</v>
      </c>
      <c r="D23" s="436">
        <v>2018</v>
      </c>
      <c r="E23" s="436">
        <v>2019</v>
      </c>
      <c r="F23" s="436">
        <v>2020</v>
      </c>
      <c r="G23" s="436">
        <v>2021</v>
      </c>
      <c r="H23" s="436">
        <v>2022</v>
      </c>
      <c r="I23" s="454">
        <v>2023</v>
      </c>
      <c r="J23" s="440" t="str">
        <f>J5</f>
        <v>janeiro - Junho</v>
      </c>
      <c r="K23" s="441"/>
      <c r="M23" s="456" t="s">
        <v>88</v>
      </c>
    </row>
    <row r="24" spans="1:25" ht="20.25" customHeight="1" thickBot="1" x14ac:dyDescent="0.3">
      <c r="A24" s="449"/>
      <c r="B24" s="451"/>
      <c r="C24" s="437"/>
      <c r="D24" s="437"/>
      <c r="E24" s="437"/>
      <c r="F24" s="437"/>
      <c r="G24" s="437"/>
      <c r="H24" s="437"/>
      <c r="I24" s="455"/>
      <c r="J24" s="276">
        <v>2023</v>
      </c>
      <c r="K24" s="275">
        <v>2024</v>
      </c>
      <c r="M24" s="457"/>
    </row>
    <row r="25" spans="1:25" ht="21.95" customHeight="1" x14ac:dyDescent="0.25">
      <c r="A25" s="273" t="s">
        <v>36</v>
      </c>
      <c r="B25" s="272">
        <f t="shared" ref="B25:K27" si="20">B16/B7</f>
        <v>6.2654848542489967</v>
      </c>
      <c r="C25" s="271">
        <f t="shared" si="20"/>
        <v>6.4560462042243847</v>
      </c>
      <c r="D25" s="271">
        <f t="shared" si="20"/>
        <v>6.5952788640868016</v>
      </c>
      <c r="E25" s="271">
        <f t="shared" ref="E25:I25" si="21">E16/E7</f>
        <v>6.5978985402664216</v>
      </c>
      <c r="F25" s="271">
        <f t="shared" si="21"/>
        <v>6.5158731540527972</v>
      </c>
      <c r="G25" s="271">
        <f t="shared" si="21"/>
        <v>6.7580608668459456</v>
      </c>
      <c r="H25" s="271">
        <f t="shared" ref="H25" si="22">H16/H7</f>
        <v>6.9803547655027929</v>
      </c>
      <c r="I25" s="271">
        <f t="shared" si="21"/>
        <v>7.2363101757462598</v>
      </c>
      <c r="J25" s="270">
        <f t="shared" si="20"/>
        <v>7.0765017396834811</v>
      </c>
      <c r="K25" s="269">
        <f t="shared" si="20"/>
        <v>7.8921380311551896</v>
      </c>
      <c r="M25" s="274">
        <f>(K25-J25)/J25</f>
        <v>0.11525981642847592</v>
      </c>
    </row>
    <row r="26" spans="1:25" ht="21.95" customHeight="1" thickBot="1" x14ac:dyDescent="0.3">
      <c r="A26" s="273" t="s">
        <v>35</v>
      </c>
      <c r="B26" s="272">
        <f t="shared" si="20"/>
        <v>2.1054929034593952</v>
      </c>
      <c r="C26" s="271">
        <f t="shared" si="20"/>
        <v>2.1993873370347377</v>
      </c>
      <c r="D26" s="271">
        <f t="shared" si="20"/>
        <v>2.4032794086253029</v>
      </c>
      <c r="E26" s="271">
        <f t="shared" ref="E26:I26" si="23">E17/E8</f>
        <v>2.4510560716120424</v>
      </c>
      <c r="F26" s="271">
        <f t="shared" si="23"/>
        <v>2.4529781852904859</v>
      </c>
      <c r="G26" s="271">
        <f t="shared" si="23"/>
        <v>2.5734907582817903</v>
      </c>
      <c r="H26" s="271">
        <f t="shared" ref="H26" si="24">H17/H8</f>
        <v>2.7157718135022697</v>
      </c>
      <c r="I26" s="271">
        <f t="shared" si="23"/>
        <v>2.8270683573299098</v>
      </c>
      <c r="J26" s="270">
        <f t="shared" si="20"/>
        <v>2.693048092847405</v>
      </c>
      <c r="K26" s="269">
        <f t="shared" si="20"/>
        <v>2.7999907708282685</v>
      </c>
      <c r="M26" s="268">
        <f>(K26-J26)/J26</f>
        <v>3.971064544480201E-2</v>
      </c>
    </row>
    <row r="27" spans="1:25" ht="21.95" customHeight="1" thickBot="1" x14ac:dyDescent="0.3">
      <c r="A27" s="267" t="s">
        <v>20</v>
      </c>
      <c r="B27" s="265">
        <f t="shared" si="20"/>
        <v>3.2971313478721176</v>
      </c>
      <c r="C27" s="266">
        <f t="shared" si="20"/>
        <v>3.4764431834769445</v>
      </c>
      <c r="D27" s="266">
        <f t="shared" si="20"/>
        <v>3.6948644296680007</v>
      </c>
      <c r="E27" s="266">
        <f t="shared" ref="E27:I27" si="25">E18/E9</f>
        <v>3.7801661091711316</v>
      </c>
      <c r="F27" s="266">
        <f t="shared" si="25"/>
        <v>3.2487726798229248</v>
      </c>
      <c r="G27" s="266">
        <f t="shared" si="25"/>
        <v>3.3256787457234953</v>
      </c>
      <c r="H27" s="266">
        <f t="shared" ref="H27" si="26">H18/H9</f>
        <v>3.8812761275610677</v>
      </c>
      <c r="I27" s="266">
        <f t="shared" si="25"/>
        <v>4.0870030141962745</v>
      </c>
      <c r="J27" s="265">
        <f t="shared" si="20"/>
        <v>3.8965659040418976</v>
      </c>
      <c r="K27" s="264">
        <f t="shared" si="20"/>
        <v>4.5411421931490832</v>
      </c>
      <c r="M27" s="263">
        <f>(K27-J27)/J27</f>
        <v>0.16542163150341388</v>
      </c>
    </row>
    <row r="29" spans="1:25" ht="15.75" x14ac:dyDescent="0.25">
      <c r="A29" s="262" t="s">
        <v>38</v>
      </c>
    </row>
  </sheetData>
  <mergeCells count="51">
    <mergeCell ref="B14:B15"/>
    <mergeCell ref="C14:C15"/>
    <mergeCell ref="G14:G15"/>
    <mergeCell ref="M14:M15"/>
    <mergeCell ref="A23:A24"/>
    <mergeCell ref="A14:A15"/>
    <mergeCell ref="B23:B24"/>
    <mergeCell ref="C23:C24"/>
    <mergeCell ref="G23:G24"/>
    <mergeCell ref="J14:K14"/>
    <mergeCell ref="D14:D15"/>
    <mergeCell ref="D23:D24"/>
    <mergeCell ref="J23:K23"/>
    <mergeCell ref="M23:M24"/>
    <mergeCell ref="I23:I24"/>
    <mergeCell ref="I14:I15"/>
    <mergeCell ref="A5:A6"/>
    <mergeCell ref="X5:Y5"/>
    <mergeCell ref="B5:B6"/>
    <mergeCell ref="C5:C6"/>
    <mergeCell ref="G5:G6"/>
    <mergeCell ref="M5:M6"/>
    <mergeCell ref="N5:N6"/>
    <mergeCell ref="R5:R6"/>
    <mergeCell ref="T5:T6"/>
    <mergeCell ref="D5:D6"/>
    <mergeCell ref="I5:I6"/>
    <mergeCell ref="E5:E6"/>
    <mergeCell ref="F5:F6"/>
    <mergeCell ref="Q5:Q6"/>
    <mergeCell ref="X14:Y14"/>
    <mergeCell ref="U14:V14"/>
    <mergeCell ref="N14:N15"/>
    <mergeCell ref="R14:R15"/>
    <mergeCell ref="O14:O15"/>
    <mergeCell ref="P14:P15"/>
    <mergeCell ref="Q14:Q15"/>
    <mergeCell ref="E23:E24"/>
    <mergeCell ref="E14:E15"/>
    <mergeCell ref="T14:T15"/>
    <mergeCell ref="J5:K5"/>
    <mergeCell ref="U5:V5"/>
    <mergeCell ref="O5:O6"/>
    <mergeCell ref="P5:P6"/>
    <mergeCell ref="F14:F15"/>
    <mergeCell ref="F23:F24"/>
    <mergeCell ref="H5:H6"/>
    <mergeCell ref="H14:H15"/>
    <mergeCell ref="H23:H24"/>
    <mergeCell ref="S5:S6"/>
    <mergeCell ref="S14:S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Y29"/>
  <sheetViews>
    <sheetView showGridLines="0" topLeftCell="G6" workbookViewId="0">
      <selection activeCell="M26" sqref="M26"/>
    </sheetView>
  </sheetViews>
  <sheetFormatPr defaultRowHeight="15" x14ac:dyDescent="0.2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 x14ac:dyDescent="0.25">
      <c r="A1" s="1" t="s">
        <v>41</v>
      </c>
    </row>
    <row r="2" spans="1:25" x14ac:dyDescent="0.25">
      <c r="A2" s="1"/>
    </row>
    <row r="3" spans="1:25" x14ac:dyDescent="0.25">
      <c r="A3" s="1" t="s">
        <v>21</v>
      </c>
      <c r="M3" s="1" t="s">
        <v>23</v>
      </c>
      <c r="X3" s="1" t="s">
        <v>96</v>
      </c>
    </row>
    <row r="4" spans="1:25" ht="15.75" thickBot="1" x14ac:dyDescent="0.3">
      <c r="T4" s="73"/>
      <c r="U4" s="171"/>
      <c r="V4" s="171"/>
    </row>
    <row r="5" spans="1:25" ht="20.25" customHeight="1" x14ac:dyDescent="0.25">
      <c r="A5" s="479" t="s">
        <v>40</v>
      </c>
      <c r="B5" s="481">
        <v>2016</v>
      </c>
      <c r="C5" s="460">
        <v>2017</v>
      </c>
      <c r="D5" s="460">
        <v>2018</v>
      </c>
      <c r="E5" s="475">
        <v>2019</v>
      </c>
      <c r="F5" s="475">
        <v>2020</v>
      </c>
      <c r="G5" s="471">
        <v>2021</v>
      </c>
      <c r="H5" s="477">
        <v>2022</v>
      </c>
      <c r="I5" s="464">
        <v>2023</v>
      </c>
      <c r="J5" s="466" t="s">
        <v>95</v>
      </c>
      <c r="K5" s="467"/>
      <c r="M5" s="458">
        <v>2016</v>
      </c>
      <c r="N5" s="460">
        <v>2017</v>
      </c>
      <c r="O5" s="460">
        <v>2018</v>
      </c>
      <c r="P5" s="460">
        <v>2019</v>
      </c>
      <c r="Q5" s="460">
        <v>2020</v>
      </c>
      <c r="R5" s="460">
        <v>2021</v>
      </c>
      <c r="S5" s="460">
        <v>2022</v>
      </c>
      <c r="T5" s="471">
        <v>2023</v>
      </c>
      <c r="U5" s="466" t="str">
        <f>J5</f>
        <v>janeiro - junho</v>
      </c>
      <c r="V5" s="467"/>
      <c r="X5" s="469" t="s">
        <v>87</v>
      </c>
      <c r="Y5" s="470"/>
    </row>
    <row r="6" spans="1:25" ht="20.25" customHeight="1" thickBot="1" x14ac:dyDescent="0.3">
      <c r="A6" s="480"/>
      <c r="B6" s="482"/>
      <c r="C6" s="461"/>
      <c r="D6" s="461"/>
      <c r="E6" s="476"/>
      <c r="F6" s="476"/>
      <c r="G6" s="472"/>
      <c r="H6" s="478"/>
      <c r="I6" s="465"/>
      <c r="J6" s="166">
        <v>2023</v>
      </c>
      <c r="K6" s="168">
        <v>2024</v>
      </c>
      <c r="M6" s="459">
        <v>2016</v>
      </c>
      <c r="N6" s="461">
        <v>2017</v>
      </c>
      <c r="O6" s="468">
        <v>2018</v>
      </c>
      <c r="P6" s="468"/>
      <c r="Q6" s="468"/>
      <c r="R6" s="461"/>
      <c r="S6" s="461"/>
      <c r="T6" s="472"/>
      <c r="U6" s="166">
        <f>J6</f>
        <v>2023</v>
      </c>
      <c r="V6" s="168">
        <f>K6</f>
        <v>2024</v>
      </c>
      <c r="X6" s="91" t="s">
        <v>0</v>
      </c>
      <c r="Y6" s="75" t="s">
        <v>37</v>
      </c>
    </row>
    <row r="7" spans="1:25" ht="21.95" customHeight="1" x14ac:dyDescent="0.25">
      <c r="A7" s="24" t="s">
        <v>36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17612451</v>
      </c>
      <c r="H7" s="12">
        <v>27169762.759</v>
      </c>
      <c r="I7" s="12">
        <v>28078846.478999995</v>
      </c>
      <c r="J7" s="2">
        <v>12425140.55799998</v>
      </c>
      <c r="K7" s="12">
        <v>17531782.987</v>
      </c>
      <c r="M7" s="77">
        <f t="shared" ref="M7:V7" si="0">B7/B9</f>
        <v>0.23271684344599755</v>
      </c>
      <c r="N7" s="79">
        <f t="shared" si="0"/>
        <v>0.24656824321214252</v>
      </c>
      <c r="O7" s="79">
        <f t="shared" si="0"/>
        <v>0.25222148036092201</v>
      </c>
      <c r="P7" s="79">
        <f t="shared" si="0"/>
        <v>0.27096717703566242</v>
      </c>
      <c r="Q7" s="79">
        <f t="shared" si="0"/>
        <v>0.15893815222896746</v>
      </c>
      <c r="R7" s="79">
        <f t="shared" si="0"/>
        <v>0.14964701474085609</v>
      </c>
      <c r="S7" s="79">
        <f t="shared" si="0"/>
        <v>0.21817713105765227</v>
      </c>
      <c r="T7" s="19">
        <f t="shared" si="0"/>
        <v>0.22707351192847644</v>
      </c>
      <c r="U7" s="172">
        <f t="shared" si="0"/>
        <v>0.22300764639533568</v>
      </c>
      <c r="V7" s="19">
        <f t="shared" si="0"/>
        <v>0.29118430147440566</v>
      </c>
      <c r="X7" s="45">
        <f>(K7-J7)/J7</f>
        <v>0.41099272923010005</v>
      </c>
      <c r="Y7" s="81">
        <f>(V7-U7)*100</f>
        <v>6.8176655079069972</v>
      </c>
    </row>
    <row r="8" spans="1:25" ht="21.95" customHeight="1" thickBot="1" x14ac:dyDescent="0.3">
      <c r="A8" s="24" t="s">
        <v>35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100080849</v>
      </c>
      <c r="H8" s="43">
        <v>97360991.804000095</v>
      </c>
      <c r="I8" s="43">
        <v>95576467.786999732</v>
      </c>
      <c r="J8" s="2">
        <v>43291068.096000046</v>
      </c>
      <c r="K8" s="12">
        <v>42676761.560999945</v>
      </c>
      <c r="M8" s="77">
        <f t="shared" ref="M8:V8" si="1">B8/B9</f>
        <v>0.76728315655400248</v>
      </c>
      <c r="N8" s="80">
        <f t="shared" si="1"/>
        <v>0.75343175678785745</v>
      </c>
      <c r="O8" s="80">
        <f t="shared" si="1"/>
        <v>0.74777851963907804</v>
      </c>
      <c r="P8" s="80">
        <f t="shared" si="1"/>
        <v>0.72903282296433758</v>
      </c>
      <c r="Q8" s="80">
        <f t="shared" si="1"/>
        <v>0.84106184777103254</v>
      </c>
      <c r="R8" s="80">
        <f t="shared" si="1"/>
        <v>0.85035298525914393</v>
      </c>
      <c r="S8" s="80">
        <f t="shared" si="1"/>
        <v>0.78182286894234776</v>
      </c>
      <c r="T8" s="94">
        <f t="shared" si="1"/>
        <v>0.77292648807152353</v>
      </c>
      <c r="U8" s="172">
        <f t="shared" si="1"/>
        <v>0.77699235360466423</v>
      </c>
      <c r="V8" s="19">
        <f t="shared" si="1"/>
        <v>0.70881569852559434</v>
      </c>
      <c r="X8" s="92">
        <f t="shared" ref="X8:X9" si="2">(K8-J8)/J8</f>
        <v>-1.4190145034949152E-2</v>
      </c>
      <c r="Y8" s="82">
        <f t="shared" ref="Y8:Y9" si="3">(V8-U8)*100</f>
        <v>-6.8176655079069892</v>
      </c>
    </row>
    <row r="9" spans="1:25" ht="21.95" customHeight="1" thickBot="1" x14ac:dyDescent="0.3">
      <c r="A9" s="74" t="s">
        <v>20</v>
      </c>
      <c r="B9" s="83">
        <f>B7+B8</f>
        <v>109737188</v>
      </c>
      <c r="C9" s="84">
        <f t="shared" ref="C9:I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117693300</v>
      </c>
      <c r="H9" s="84">
        <f t="shared" si="4"/>
        <v>124530754.5630001</v>
      </c>
      <c r="I9" s="167">
        <f t="shared" si="4"/>
        <v>123655314.26599973</v>
      </c>
      <c r="J9" s="190">
        <f>J7+J8</f>
        <v>55716208.654000029</v>
      </c>
      <c r="K9" s="84">
        <f>K7+K8</f>
        <v>60208544.547999948</v>
      </c>
      <c r="M9" s="89">
        <f>M7+M8</f>
        <v>1</v>
      </c>
      <c r="N9" s="85">
        <f t="shared" ref="N9" si="5">N7+N8</f>
        <v>1</v>
      </c>
      <c r="O9" s="85">
        <f t="shared" ref="O9:V9" si="6">O7+O8</f>
        <v>1</v>
      </c>
      <c r="P9" s="85">
        <f t="shared" si="6"/>
        <v>1</v>
      </c>
      <c r="Q9" s="85">
        <f t="shared" ref="Q9" si="7">Q7+Q8</f>
        <v>1</v>
      </c>
      <c r="R9" s="85">
        <f t="shared" si="6"/>
        <v>1</v>
      </c>
      <c r="S9" s="85">
        <f t="shared" ref="S9" si="8">S7+S8</f>
        <v>1</v>
      </c>
      <c r="T9" s="174">
        <f t="shared" si="6"/>
        <v>1</v>
      </c>
      <c r="U9" s="176">
        <f t="shared" si="6"/>
        <v>0.99999999999999989</v>
      </c>
      <c r="V9" s="177">
        <f t="shared" si="6"/>
        <v>1</v>
      </c>
      <c r="X9" s="93">
        <f t="shared" si="2"/>
        <v>8.0628887042503414E-2</v>
      </c>
      <c r="Y9" s="86">
        <f t="shared" si="3"/>
        <v>1.1102230246251565E-14</v>
      </c>
    </row>
    <row r="12" spans="1:25" x14ac:dyDescent="0.25">
      <c r="A12" s="1" t="s">
        <v>22</v>
      </c>
      <c r="M12" s="1" t="s">
        <v>24</v>
      </c>
      <c r="X12" s="1" t="str">
        <f>X3</f>
        <v>VARIAÇÃO (JAN.-JUN)</v>
      </c>
    </row>
    <row r="13" spans="1:25" ht="15.75" thickBot="1" x14ac:dyDescent="0.3"/>
    <row r="14" spans="1:25" ht="20.25" customHeight="1" x14ac:dyDescent="0.25">
      <c r="A14" s="479" t="s">
        <v>40</v>
      </c>
      <c r="B14" s="481">
        <v>2016</v>
      </c>
      <c r="C14" s="460">
        <v>2017</v>
      </c>
      <c r="D14" s="460">
        <v>2018</v>
      </c>
      <c r="E14" s="460">
        <v>2019</v>
      </c>
      <c r="F14" s="460">
        <v>2020</v>
      </c>
      <c r="G14" s="471">
        <v>2021</v>
      </c>
      <c r="H14" s="462">
        <v>2022</v>
      </c>
      <c r="I14" s="471">
        <v>2023</v>
      </c>
      <c r="J14" s="466" t="str">
        <f>J5</f>
        <v>janeiro - junho</v>
      </c>
      <c r="K14" s="467"/>
      <c r="M14" s="458">
        <v>2016</v>
      </c>
      <c r="N14" s="460">
        <v>2017</v>
      </c>
      <c r="O14" s="460">
        <v>2018</v>
      </c>
      <c r="P14" s="460">
        <v>2019</v>
      </c>
      <c r="Q14" s="460">
        <v>2020</v>
      </c>
      <c r="R14" s="460">
        <v>2021</v>
      </c>
      <c r="S14" s="460">
        <v>2022</v>
      </c>
      <c r="T14" s="471">
        <v>2023</v>
      </c>
      <c r="U14" s="466" t="str">
        <f>J5</f>
        <v>janeiro - junho</v>
      </c>
      <c r="V14" s="467"/>
      <c r="X14" s="469" t="s">
        <v>87</v>
      </c>
      <c r="Y14" s="470"/>
    </row>
    <row r="15" spans="1:25" ht="20.25" customHeight="1" thickBot="1" x14ac:dyDescent="0.3">
      <c r="A15" s="480"/>
      <c r="B15" s="482"/>
      <c r="C15" s="461"/>
      <c r="D15" s="461"/>
      <c r="E15" s="461"/>
      <c r="F15" s="461"/>
      <c r="G15" s="472"/>
      <c r="H15" s="463"/>
      <c r="I15" s="472"/>
      <c r="J15" s="166">
        <v>2023</v>
      </c>
      <c r="K15" s="168">
        <v>2024</v>
      </c>
      <c r="M15" s="459">
        <v>2016</v>
      </c>
      <c r="N15" s="461">
        <v>2017</v>
      </c>
      <c r="O15" s="461">
        <v>2018</v>
      </c>
      <c r="P15" s="461"/>
      <c r="Q15" s="461"/>
      <c r="R15" s="461"/>
      <c r="S15" s="461"/>
      <c r="T15" s="472"/>
      <c r="U15" s="166">
        <v>2023</v>
      </c>
      <c r="V15" s="168">
        <v>2024</v>
      </c>
      <c r="X15" s="91" t="s">
        <v>1</v>
      </c>
      <c r="Y15" s="75" t="s">
        <v>37</v>
      </c>
    </row>
    <row r="16" spans="1:25" ht="21.95" customHeight="1" x14ac:dyDescent="0.25">
      <c r="A16" s="24" t="s">
        <v>36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187635137</v>
      </c>
      <c r="H16" s="12">
        <v>308244636.48199946</v>
      </c>
      <c r="I16" s="12">
        <v>340760733.32199991</v>
      </c>
      <c r="J16" s="2">
        <v>146921987.6929999</v>
      </c>
      <c r="K16" s="12">
        <v>233434905.16900015</v>
      </c>
      <c r="M16" s="77">
        <f t="shared" ref="M16:V16" si="9">B16/B18</f>
        <v>0.4818555329437525</v>
      </c>
      <c r="N16" s="79">
        <f t="shared" si="9"/>
        <v>0.49928544278146808</v>
      </c>
      <c r="O16" s="18">
        <f t="shared" si="9"/>
        <v>0.50362194392127435</v>
      </c>
      <c r="P16" s="18">
        <f t="shared" si="9"/>
        <v>0.51390179005711611</v>
      </c>
      <c r="Q16" s="18">
        <f t="shared" si="9"/>
        <v>0.34665918340814211</v>
      </c>
      <c r="R16" s="18">
        <f t="shared" si="9"/>
        <v>0.32355607042148976</v>
      </c>
      <c r="S16" s="18">
        <f t="shared" si="9"/>
        <v>0.43371578458458582</v>
      </c>
      <c r="T16" s="19">
        <f t="shared" si="9"/>
        <v>0.45283888259966282</v>
      </c>
      <c r="U16" s="172">
        <f t="shared" si="9"/>
        <v>0.45010602669067096</v>
      </c>
      <c r="V16" s="19">
        <f t="shared" si="9"/>
        <v>0.55971010402806143</v>
      </c>
      <c r="X16" s="45">
        <f>(K16-J16)/J16</f>
        <v>0.58883574088837454</v>
      </c>
      <c r="Y16" s="81">
        <f>(V16-U16)*100</f>
        <v>10.960407733739046</v>
      </c>
    </row>
    <row r="17" spans="1:25" ht="21.95" customHeight="1" thickBot="1" x14ac:dyDescent="0.3">
      <c r="A17" s="24" t="s">
        <v>35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392280229</v>
      </c>
      <c r="H17" s="43">
        <v>402461884.78800005</v>
      </c>
      <c r="I17" s="43">
        <v>411738105.48299992</v>
      </c>
      <c r="J17" s="2">
        <v>179494409.73499984</v>
      </c>
      <c r="K17" s="12">
        <v>183629041.84399992</v>
      </c>
      <c r="M17" s="77">
        <f t="shared" ref="M17:V17" si="10">B17/B18</f>
        <v>0.5181444670562475</v>
      </c>
      <c r="N17" s="80">
        <f t="shared" si="10"/>
        <v>0.50071455721853186</v>
      </c>
      <c r="O17" s="80">
        <f t="shared" si="10"/>
        <v>0.4963780560787257</v>
      </c>
      <c r="P17" s="80">
        <f t="shared" si="10"/>
        <v>0.48609820994288394</v>
      </c>
      <c r="Q17" s="80">
        <f t="shared" si="10"/>
        <v>0.65334081659185794</v>
      </c>
      <c r="R17" s="80">
        <f t="shared" si="10"/>
        <v>0.67644392957851029</v>
      </c>
      <c r="S17" s="80">
        <f t="shared" si="10"/>
        <v>0.56628421541541418</v>
      </c>
      <c r="T17" s="94">
        <f t="shared" si="10"/>
        <v>0.54716111740033724</v>
      </c>
      <c r="U17" s="172">
        <f t="shared" si="10"/>
        <v>0.5498939733093291</v>
      </c>
      <c r="V17" s="19">
        <f t="shared" si="10"/>
        <v>0.44028989597193863</v>
      </c>
      <c r="X17" s="92">
        <f t="shared" ref="X17:X18" si="11">(K17-J17)/J17</f>
        <v>2.3034879554769051E-2</v>
      </c>
      <c r="Y17" s="82">
        <f t="shared" ref="Y17:Y18" si="12">(V17-U17)*100</f>
        <v>-10.960407733739046</v>
      </c>
    </row>
    <row r="18" spans="1:25" ht="21.95" customHeight="1" thickBot="1" x14ac:dyDescent="0.3">
      <c r="A18" s="74" t="s">
        <v>20</v>
      </c>
      <c r="B18" s="83">
        <f t="shared" ref="B18:K18" si="13">B16+B17</f>
        <v>522010069</v>
      </c>
      <c r="C18" s="84">
        <f t="shared" si="13"/>
        <v>577728402</v>
      </c>
      <c r="D18" s="84">
        <f t="shared" si="13"/>
        <v>623356283</v>
      </c>
      <c r="E18" s="84">
        <f t="shared" si="13"/>
        <v>683536290</v>
      </c>
      <c r="F18" s="84">
        <f t="shared" si="13"/>
        <v>539549269</v>
      </c>
      <c r="G18" s="84">
        <f t="shared" si="13"/>
        <v>579915366</v>
      </c>
      <c r="H18" s="84">
        <f t="shared" si="13"/>
        <v>710706521.2699995</v>
      </c>
      <c r="I18" s="167">
        <f t="shared" si="13"/>
        <v>752498838.80499983</v>
      </c>
      <c r="J18" s="84">
        <f t="shared" si="13"/>
        <v>326416397.42799973</v>
      </c>
      <c r="K18" s="84">
        <f t="shared" si="13"/>
        <v>417063947.01300007</v>
      </c>
      <c r="M18" s="89">
        <f>M16+M17</f>
        <v>1</v>
      </c>
      <c r="N18" s="85">
        <f t="shared" ref="N18" si="14">N16+N17</f>
        <v>1</v>
      </c>
      <c r="O18" s="88">
        <f>O16+O17</f>
        <v>1</v>
      </c>
      <c r="P18" s="88">
        <f>P16+P17</f>
        <v>1</v>
      </c>
      <c r="Q18" s="88">
        <f t="shared" ref="Q18:R18" si="15">Q16+Q17</f>
        <v>1</v>
      </c>
      <c r="R18" s="88">
        <f t="shared" si="15"/>
        <v>1</v>
      </c>
      <c r="S18" s="88">
        <f t="shared" ref="S18" si="16">S16+S17</f>
        <v>1</v>
      </c>
      <c r="T18" s="174">
        <f t="shared" ref="T18" si="17">T16+T17</f>
        <v>1</v>
      </c>
      <c r="U18" s="176">
        <f>U16+U17</f>
        <v>1</v>
      </c>
      <c r="V18" s="177">
        <f>V16+V17</f>
        <v>1</v>
      </c>
      <c r="X18" s="93">
        <f t="shared" si="11"/>
        <v>0.27770525714779754</v>
      </c>
      <c r="Y18" s="86">
        <f t="shared" si="12"/>
        <v>0</v>
      </c>
    </row>
    <row r="21" spans="1:25" x14ac:dyDescent="0.25">
      <c r="A21" s="1" t="s">
        <v>26</v>
      </c>
      <c r="M21" s="1" t="str">
        <f>X3</f>
        <v>VARIAÇÃO (JAN.-JUN)</v>
      </c>
    </row>
    <row r="22" spans="1:25" ht="15.75" thickBot="1" x14ac:dyDescent="0.3"/>
    <row r="23" spans="1:25" ht="20.25" customHeight="1" x14ac:dyDescent="0.25">
      <c r="A23" s="479" t="s">
        <v>40</v>
      </c>
      <c r="B23" s="481">
        <v>2016</v>
      </c>
      <c r="C23" s="460">
        <v>2017</v>
      </c>
      <c r="D23" s="460">
        <v>2018</v>
      </c>
      <c r="E23" s="460">
        <v>2019</v>
      </c>
      <c r="F23" s="460">
        <v>2020</v>
      </c>
      <c r="G23" s="460">
        <v>2021</v>
      </c>
      <c r="H23" s="460">
        <v>2022</v>
      </c>
      <c r="I23" s="471">
        <v>2023</v>
      </c>
      <c r="J23" s="466" t="str">
        <f>J5</f>
        <v>janeiro - junho</v>
      </c>
      <c r="K23" s="467"/>
      <c r="M23" s="473" t="s">
        <v>88</v>
      </c>
    </row>
    <row r="24" spans="1:25" ht="20.25" customHeight="1" thickBot="1" x14ac:dyDescent="0.3">
      <c r="A24" s="480"/>
      <c r="B24" s="482"/>
      <c r="C24" s="461"/>
      <c r="D24" s="461"/>
      <c r="E24" s="461"/>
      <c r="F24" s="461"/>
      <c r="G24" s="461"/>
      <c r="H24" s="461"/>
      <c r="I24" s="472"/>
      <c r="J24" s="166">
        <v>2023</v>
      </c>
      <c r="K24" s="168">
        <v>2024</v>
      </c>
      <c r="M24" s="474"/>
    </row>
    <row r="25" spans="1:25" ht="21.95" customHeight="1" x14ac:dyDescent="0.25">
      <c r="A25" s="24" t="s">
        <v>36</v>
      </c>
      <c r="B25" s="156">
        <f>B16/B7</f>
        <v>9.8494977541431705</v>
      </c>
      <c r="C25" s="116">
        <f t="shared" ref="C25:D25" si="18">C16/C7</f>
        <v>10.411404658338641</v>
      </c>
      <c r="D25" s="165">
        <f t="shared" si="18"/>
        <v>10.813566804803168</v>
      </c>
      <c r="E25" s="165">
        <f t="shared" ref="E25:G25" si="19">E16/E7</f>
        <v>10.404073354368721</v>
      </c>
      <c r="F25" s="165">
        <f t="shared" si="19"/>
        <v>10.46957839394492</v>
      </c>
      <c r="G25" s="165">
        <f t="shared" si="19"/>
        <v>10.653550547848225</v>
      </c>
      <c r="H25" s="165">
        <f t="shared" ref="H25:I25" si="20">H16/H7</f>
        <v>11.345135370381298</v>
      </c>
      <c r="I25" s="118">
        <f t="shared" si="20"/>
        <v>12.135852289261701</v>
      </c>
      <c r="J25" s="119">
        <f t="shared" ref="J25:K25" si="21">J16/J7</f>
        <v>11.824573493327893</v>
      </c>
      <c r="K25" s="118">
        <f t="shared" si="21"/>
        <v>13.314955206900208</v>
      </c>
      <c r="M25" s="42">
        <f>(K25-J25)/J25</f>
        <v>0.12604105462351556</v>
      </c>
    </row>
    <row r="26" spans="1:25" ht="21.95" customHeight="1" thickBot="1" x14ac:dyDescent="0.3">
      <c r="A26" s="24" t="s">
        <v>35</v>
      </c>
      <c r="B26" s="156">
        <f t="shared" ref="B26:D27" si="22">B17/B8</f>
        <v>3.2123307365165226</v>
      </c>
      <c r="C26" s="116">
        <f t="shared" si="22"/>
        <v>3.4169911944004991</v>
      </c>
      <c r="D26" s="165">
        <f t="shared" si="22"/>
        <v>3.5948931063762908</v>
      </c>
      <c r="E26" s="165">
        <f t="shared" ref="E26:G26" si="23">E17/E8</f>
        <v>3.6577742806699343</v>
      </c>
      <c r="F26" s="165">
        <f t="shared" si="23"/>
        <v>3.7287777740661432</v>
      </c>
      <c r="G26" s="165">
        <f t="shared" si="23"/>
        <v>3.9196333056686998</v>
      </c>
      <c r="H26" s="165">
        <f t="shared" ref="H26:I26" si="24">H17/H8</f>
        <v>4.1337077337729502</v>
      </c>
      <c r="I26" s="122">
        <f t="shared" si="24"/>
        <v>4.307944361373484</v>
      </c>
      <c r="J26" s="119">
        <f t="shared" ref="J26:K26" si="25">J17/J8</f>
        <v>4.1462227112752741</v>
      </c>
      <c r="K26" s="118">
        <f t="shared" si="25"/>
        <v>4.302787632597898</v>
      </c>
      <c r="M26" s="95">
        <f>(K26-J26)/J26</f>
        <v>3.7760856621825906E-2</v>
      </c>
    </row>
    <row r="27" spans="1:25" ht="21.95" customHeight="1" thickBot="1" x14ac:dyDescent="0.3">
      <c r="A27" s="74" t="s">
        <v>20</v>
      </c>
      <c r="B27" s="157">
        <f t="shared" si="22"/>
        <v>4.7569112942824816</v>
      </c>
      <c r="C27" s="158">
        <f t="shared" si="22"/>
        <v>5.1415914345030833</v>
      </c>
      <c r="D27" s="158">
        <f t="shared" si="22"/>
        <v>5.4155976728359692</v>
      </c>
      <c r="E27" s="158">
        <f t="shared" ref="E27:G27" si="26">E18/E9</f>
        <v>5.4857998961083991</v>
      </c>
      <c r="F27" s="158">
        <f t="shared" si="26"/>
        <v>4.8001481691335544</v>
      </c>
      <c r="G27" s="158">
        <f t="shared" si="26"/>
        <v>4.927343918472844</v>
      </c>
      <c r="H27" s="158">
        <f t="shared" ref="H27:I27" si="27">H18/H9</f>
        <v>5.7070763263580258</v>
      </c>
      <c r="I27" s="175">
        <f t="shared" si="27"/>
        <v>6.0854549056118241</v>
      </c>
      <c r="J27" s="257">
        <f t="shared" ref="J27:K27" si="28">J18/J9</f>
        <v>5.8585536473786135</v>
      </c>
      <c r="K27" s="187">
        <f t="shared" si="28"/>
        <v>6.9269893524914048</v>
      </c>
      <c r="M27" s="98">
        <f>(K27-J27)/J27</f>
        <v>0.18237192478229819</v>
      </c>
    </row>
    <row r="29" spans="1:25" ht="15.75" x14ac:dyDescent="0.25">
      <c r="A29" s="99" t="s">
        <v>38</v>
      </c>
    </row>
  </sheetData>
  <mergeCells count="51"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  <mergeCell ref="M23:M24"/>
    <mergeCell ref="I23:I24"/>
    <mergeCell ref="J23:K23"/>
    <mergeCell ref="E23:E24"/>
    <mergeCell ref="E5:E6"/>
    <mergeCell ref="G5:G6"/>
    <mergeCell ref="F5:F6"/>
    <mergeCell ref="H5:H6"/>
    <mergeCell ref="F23:F24"/>
    <mergeCell ref="F14:F15"/>
    <mergeCell ref="M14:M15"/>
    <mergeCell ref="I14:I15"/>
    <mergeCell ref="J14:K14"/>
    <mergeCell ref="E14:E15"/>
    <mergeCell ref="G14:G15"/>
    <mergeCell ref="G23:G24"/>
    <mergeCell ref="R14:R15"/>
    <mergeCell ref="X5:Y5"/>
    <mergeCell ref="X14:Y14"/>
    <mergeCell ref="T5:T6"/>
    <mergeCell ref="T14:T15"/>
    <mergeCell ref="U5:V5"/>
    <mergeCell ref="U14:V14"/>
    <mergeCell ref="M5:M6"/>
    <mergeCell ref="S5:S6"/>
    <mergeCell ref="S14:S15"/>
    <mergeCell ref="H14:H15"/>
    <mergeCell ref="H23:H24"/>
    <mergeCell ref="R5:R6"/>
    <mergeCell ref="I5:I6"/>
    <mergeCell ref="J5:K5"/>
    <mergeCell ref="Q5:Q6"/>
    <mergeCell ref="Q14:Q15"/>
    <mergeCell ref="N14:N15"/>
    <mergeCell ref="O14:O15"/>
    <mergeCell ref="N5:N6"/>
    <mergeCell ref="O5:O6"/>
    <mergeCell ref="P5:P6"/>
    <mergeCell ref="P14:P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Y29"/>
  <sheetViews>
    <sheetView showGridLines="0" topLeftCell="A15" workbookViewId="0">
      <selection activeCell="F27" sqref="F27:I27"/>
    </sheetView>
  </sheetViews>
  <sheetFormatPr defaultRowHeight="15" x14ac:dyDescent="0.2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 x14ac:dyDescent="0.25">
      <c r="A1" s="1" t="s">
        <v>44</v>
      </c>
    </row>
    <row r="2" spans="1:25" x14ac:dyDescent="0.25">
      <c r="A2" s="1"/>
    </row>
    <row r="3" spans="1:25" x14ac:dyDescent="0.25">
      <c r="A3" s="1" t="s">
        <v>21</v>
      </c>
      <c r="M3" s="1" t="s">
        <v>23</v>
      </c>
      <c r="X3" s="1" t="str">
        <f>'2'!X3</f>
        <v>VARIAÇÃO (JAN-JUN)</v>
      </c>
    </row>
    <row r="4" spans="1:25" ht="15.75" thickBot="1" x14ac:dyDescent="0.3">
      <c r="T4" s="73"/>
      <c r="U4" s="171"/>
      <c r="V4" s="171"/>
    </row>
    <row r="5" spans="1:25" ht="20.25" customHeight="1" x14ac:dyDescent="0.25">
      <c r="A5" s="479" t="s">
        <v>42</v>
      </c>
      <c r="B5" s="481">
        <v>2016</v>
      </c>
      <c r="C5" s="460">
        <v>2017</v>
      </c>
      <c r="D5" s="460">
        <v>2018</v>
      </c>
      <c r="E5" s="460">
        <v>2019</v>
      </c>
      <c r="F5" s="460">
        <v>2020</v>
      </c>
      <c r="G5" s="483">
        <v>2021</v>
      </c>
      <c r="H5" s="475">
        <v>2022</v>
      </c>
      <c r="I5" s="464">
        <v>2023</v>
      </c>
      <c r="J5" s="466" t="s">
        <v>95</v>
      </c>
      <c r="K5" s="467"/>
      <c r="M5" s="458">
        <v>2016</v>
      </c>
      <c r="N5" s="460">
        <v>2017</v>
      </c>
      <c r="O5" s="460">
        <v>2018</v>
      </c>
      <c r="P5" s="460">
        <v>2019</v>
      </c>
      <c r="Q5" s="460">
        <v>2020</v>
      </c>
      <c r="R5" s="460">
        <v>2021</v>
      </c>
      <c r="S5" s="460">
        <v>2022</v>
      </c>
      <c r="T5" s="471">
        <v>2023</v>
      </c>
      <c r="U5" s="466" t="str">
        <f>J5</f>
        <v>janeiro - junho</v>
      </c>
      <c r="V5" s="467"/>
      <c r="X5" s="469" t="s">
        <v>87</v>
      </c>
      <c r="Y5" s="470"/>
    </row>
    <row r="6" spans="1:25" ht="20.25" customHeight="1" thickBot="1" x14ac:dyDescent="0.3">
      <c r="A6" s="480"/>
      <c r="B6" s="482"/>
      <c r="C6" s="461"/>
      <c r="D6" s="461"/>
      <c r="E6" s="461"/>
      <c r="F6" s="461"/>
      <c r="G6" s="484"/>
      <c r="H6" s="476"/>
      <c r="I6" s="465"/>
      <c r="J6" s="166">
        <v>2023</v>
      </c>
      <c r="K6" s="168">
        <v>2024</v>
      </c>
      <c r="M6" s="459">
        <v>2016</v>
      </c>
      <c r="N6" s="461">
        <v>2017</v>
      </c>
      <c r="O6" s="468">
        <v>2018</v>
      </c>
      <c r="P6" s="468"/>
      <c r="Q6" s="468"/>
      <c r="R6" s="461"/>
      <c r="S6" s="461"/>
      <c r="T6" s="472"/>
      <c r="U6" s="166">
        <v>2023</v>
      </c>
      <c r="V6" s="168">
        <v>2024</v>
      </c>
      <c r="X6" s="91" t="s">
        <v>0</v>
      </c>
      <c r="Y6" s="75" t="s">
        <v>37</v>
      </c>
    </row>
    <row r="7" spans="1:25" ht="21.95" customHeight="1" x14ac:dyDescent="0.25">
      <c r="A7" s="24" t="s">
        <v>36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28211839</v>
      </c>
      <c r="H7" s="11">
        <v>49543492.520000003</v>
      </c>
      <c r="I7" s="414">
        <v>52000460.014000013</v>
      </c>
      <c r="J7" s="2">
        <v>23051046.418000009</v>
      </c>
      <c r="K7" s="12">
        <v>29418709.018999998</v>
      </c>
      <c r="M7" s="77">
        <f t="shared" ref="M7:R7" si="0">B7/B9</f>
        <v>0.32652158243079221</v>
      </c>
      <c r="N7" s="79">
        <f t="shared" si="0"/>
        <v>0.33866384265840116</v>
      </c>
      <c r="O7" s="79">
        <f t="shared" si="0"/>
        <v>0.35128215295789383</v>
      </c>
      <c r="P7" s="79">
        <f t="shared" si="0"/>
        <v>0.36067818128681806</v>
      </c>
      <c r="Q7" s="79">
        <f t="shared" si="0"/>
        <v>0.225628325866813</v>
      </c>
      <c r="R7" s="79">
        <f t="shared" si="0"/>
        <v>0.20557131612926036</v>
      </c>
      <c r="S7" s="79">
        <f t="shared" ref="S7:V7" si="1">H7/H9</f>
        <v>0.31725454863435221</v>
      </c>
      <c r="T7" s="19">
        <f t="shared" si="1"/>
        <v>0.33208329446692791</v>
      </c>
      <c r="U7" s="172">
        <f t="shared" si="1"/>
        <v>0.313640199183843</v>
      </c>
      <c r="V7" s="19">
        <f t="shared" si="1"/>
        <v>0.38155466902120755</v>
      </c>
      <c r="X7" s="45">
        <f>(K7-J7)/J7</f>
        <v>0.2762418020219522</v>
      </c>
      <c r="Y7" s="81">
        <f>(V7-U7)*100</f>
        <v>6.7914469837364546</v>
      </c>
    </row>
    <row r="8" spans="1:25" ht="21.95" customHeight="1" thickBot="1" x14ac:dyDescent="0.3">
      <c r="A8" s="24" t="s">
        <v>35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109024423</v>
      </c>
      <c r="H8" s="33">
        <v>106619729.51499985</v>
      </c>
      <c r="I8" s="415">
        <v>104588145.55699995</v>
      </c>
      <c r="J8" s="2">
        <v>50444144.816999912</v>
      </c>
      <c r="K8" s="12">
        <v>47683503.082000002</v>
      </c>
      <c r="M8" s="77">
        <f t="shared" ref="M8:R8" si="2">B8/B9</f>
        <v>0.67347841756920779</v>
      </c>
      <c r="N8" s="80">
        <f t="shared" si="2"/>
        <v>0.6613361573415989</v>
      </c>
      <c r="O8" s="80">
        <f t="shared" si="2"/>
        <v>0.64871784704210611</v>
      </c>
      <c r="P8" s="80">
        <f t="shared" si="2"/>
        <v>0.63932181871318194</v>
      </c>
      <c r="Q8" s="80">
        <f t="shared" si="2"/>
        <v>0.77437167413318697</v>
      </c>
      <c r="R8" s="80">
        <f t="shared" si="2"/>
        <v>0.79442868387073962</v>
      </c>
      <c r="S8" s="80">
        <f t="shared" ref="S8:V8" si="3">H8/H9</f>
        <v>0.68274545136564779</v>
      </c>
      <c r="T8" s="94">
        <f t="shared" si="3"/>
        <v>0.66791670553307203</v>
      </c>
      <c r="U8" s="172">
        <f t="shared" si="3"/>
        <v>0.686359800816157</v>
      </c>
      <c r="V8" s="19">
        <f t="shared" si="3"/>
        <v>0.61844533097879251</v>
      </c>
      <c r="X8" s="92">
        <f t="shared" ref="X8" si="4">(K8-J8)/J8</f>
        <v>-5.472670306960107E-2</v>
      </c>
      <c r="Y8" s="97">
        <f t="shared" ref="Y8:Y9" si="5">(V8-U8)*100</f>
        <v>-6.7914469837364493</v>
      </c>
    </row>
    <row r="9" spans="1:25" ht="21.95" customHeight="1" thickBot="1" x14ac:dyDescent="0.3">
      <c r="A9" s="74" t="s">
        <v>20</v>
      </c>
      <c r="B9" s="83">
        <f t="shared" ref="B9:I9" si="6">B7+B8</f>
        <v>147163289</v>
      </c>
      <c r="C9" s="84">
        <f t="shared" si="6"/>
        <v>155031652</v>
      </c>
      <c r="D9" s="84">
        <f t="shared" si="6"/>
        <v>148990336</v>
      </c>
      <c r="E9" s="84">
        <f t="shared" si="6"/>
        <v>153690292</v>
      </c>
      <c r="F9" s="84">
        <f t="shared" si="6"/>
        <v>139488448</v>
      </c>
      <c r="G9" s="84">
        <f t="shared" si="6"/>
        <v>137236262</v>
      </c>
      <c r="H9" s="84">
        <f t="shared" si="6"/>
        <v>156163222.03499985</v>
      </c>
      <c r="I9" s="84">
        <f t="shared" si="6"/>
        <v>156588605.57099998</v>
      </c>
      <c r="J9" s="173">
        <f>J7+J8</f>
        <v>73495191.234999925</v>
      </c>
      <c r="K9" s="169">
        <f>K7+K8</f>
        <v>77102212.100999996</v>
      </c>
      <c r="M9" s="89">
        <f>M7+M8</f>
        <v>1</v>
      </c>
      <c r="N9" s="85">
        <f t="shared" ref="N9" si="7">N7+N8</f>
        <v>1</v>
      </c>
      <c r="O9" s="85">
        <f>O7+O8</f>
        <v>1</v>
      </c>
      <c r="P9" s="85">
        <f>P7+P8</f>
        <v>1</v>
      </c>
      <c r="Q9" s="85">
        <f>Q7+Q8</f>
        <v>1</v>
      </c>
      <c r="R9" s="85">
        <f t="shared" ref="R9:T9" si="8">R7+R8</f>
        <v>1</v>
      </c>
      <c r="S9" s="85">
        <f t="shared" ref="S9" si="9">S7+S8</f>
        <v>1</v>
      </c>
      <c r="T9" s="174">
        <f t="shared" si="8"/>
        <v>1</v>
      </c>
      <c r="U9" s="176">
        <f t="shared" ref="U9:V9" si="10">U7+U8</f>
        <v>1</v>
      </c>
      <c r="V9" s="177">
        <f t="shared" si="10"/>
        <v>1</v>
      </c>
      <c r="X9" s="240">
        <f>(K9-J9)/J9</f>
        <v>4.9078324790892351E-2</v>
      </c>
      <c r="Y9" s="313">
        <f t="shared" si="5"/>
        <v>0</v>
      </c>
    </row>
    <row r="12" spans="1:25" x14ac:dyDescent="0.25">
      <c r="A12" s="1" t="s">
        <v>22</v>
      </c>
      <c r="M12" s="1" t="s">
        <v>24</v>
      </c>
      <c r="X12" s="1" t="str">
        <f>X3</f>
        <v>VARIAÇÃO (JAN-JUN)</v>
      </c>
    </row>
    <row r="13" spans="1:25" ht="15.75" thickBot="1" x14ac:dyDescent="0.3"/>
    <row r="14" spans="1:25" ht="20.25" customHeight="1" x14ac:dyDescent="0.25">
      <c r="A14" s="479" t="str">
        <f>A5</f>
        <v>NÃO CERTIFICADO</v>
      </c>
      <c r="B14" s="481">
        <v>2016</v>
      </c>
      <c r="C14" s="460">
        <v>2017</v>
      </c>
      <c r="D14" s="460">
        <v>2018</v>
      </c>
      <c r="E14" s="460">
        <v>2019</v>
      </c>
      <c r="F14" s="460">
        <v>2020</v>
      </c>
      <c r="G14" s="460">
        <v>2021</v>
      </c>
      <c r="H14" s="460">
        <v>2022</v>
      </c>
      <c r="I14" s="471">
        <v>2023</v>
      </c>
      <c r="J14" s="466" t="str">
        <f>J5</f>
        <v>janeiro - junho</v>
      </c>
      <c r="K14" s="467"/>
      <c r="M14" s="458">
        <v>2016</v>
      </c>
      <c r="N14" s="460">
        <v>2017</v>
      </c>
      <c r="O14" s="460">
        <v>2018</v>
      </c>
      <c r="P14" s="460">
        <v>2019</v>
      </c>
      <c r="Q14" s="460">
        <v>2020</v>
      </c>
      <c r="R14" s="460">
        <v>2021</v>
      </c>
      <c r="S14" s="460">
        <v>2022</v>
      </c>
      <c r="T14" s="471">
        <v>2023</v>
      </c>
      <c r="U14" s="466" t="str">
        <f>J5</f>
        <v>janeiro - junho</v>
      </c>
      <c r="V14" s="467"/>
      <c r="X14" s="469" t="s">
        <v>87</v>
      </c>
      <c r="Y14" s="470"/>
    </row>
    <row r="15" spans="1:25" ht="20.25" customHeight="1" thickBot="1" x14ac:dyDescent="0.3">
      <c r="A15" s="480"/>
      <c r="B15" s="482"/>
      <c r="C15" s="461"/>
      <c r="D15" s="461"/>
      <c r="E15" s="461"/>
      <c r="F15" s="461"/>
      <c r="G15" s="461"/>
      <c r="H15" s="461"/>
      <c r="I15" s="472"/>
      <c r="J15" s="166">
        <v>2023</v>
      </c>
      <c r="K15" s="168">
        <v>2024</v>
      </c>
      <c r="M15" s="459">
        <v>2016</v>
      </c>
      <c r="N15" s="461">
        <v>2017</v>
      </c>
      <c r="O15" s="468">
        <v>2018</v>
      </c>
      <c r="P15" s="468"/>
      <c r="Q15" s="468"/>
      <c r="R15" s="461"/>
      <c r="S15" s="461"/>
      <c r="T15" s="472"/>
      <c r="U15" s="166">
        <v>2023</v>
      </c>
      <c r="V15" s="168">
        <v>2024</v>
      </c>
      <c r="X15" s="91" t="s">
        <v>1</v>
      </c>
      <c r="Y15" s="75" t="s">
        <v>37</v>
      </c>
    </row>
    <row r="16" spans="1:25" ht="21.95" customHeight="1" x14ac:dyDescent="0.25">
      <c r="A16" s="24" t="s">
        <v>36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122048204</v>
      </c>
      <c r="H16" s="12">
        <v>227241100.58200014</v>
      </c>
      <c r="I16" s="12">
        <v>238717967.11999989</v>
      </c>
      <c r="J16" s="2">
        <v>104125311.16</v>
      </c>
      <c r="K16" s="12">
        <v>137104858.373</v>
      </c>
      <c r="M16" s="77">
        <f t="shared" ref="M16:R16" si="11">B16/B18</f>
        <v>0.64469468516788675</v>
      </c>
      <c r="N16" s="79">
        <f t="shared" si="11"/>
        <v>0.65202228069943247</v>
      </c>
      <c r="O16" s="79">
        <f t="shared" si="11"/>
        <v>0.6319365208121398</v>
      </c>
      <c r="P16" s="79">
        <f t="shared" si="11"/>
        <v>0.64386421520260562</v>
      </c>
      <c r="Q16" s="79">
        <f t="shared" si="11"/>
        <v>0.48222344570253217</v>
      </c>
      <c r="R16" s="79">
        <f t="shared" si="11"/>
        <v>0.45557635531014251</v>
      </c>
      <c r="S16" s="79">
        <f t="shared" ref="S16:V16" si="12">H16/H18</f>
        <v>0.59998551801871081</v>
      </c>
      <c r="T16" s="19">
        <f t="shared" si="12"/>
        <v>0.60764300695391993</v>
      </c>
      <c r="U16" s="96">
        <f t="shared" si="12"/>
        <v>0.58806483822693545</v>
      </c>
      <c r="V16" s="78">
        <f t="shared" si="12"/>
        <v>0.66399838203491179</v>
      </c>
      <c r="X16" s="45">
        <f>(K16-J16)/J16</f>
        <v>0.31672939889056656</v>
      </c>
      <c r="Y16" s="81">
        <f>(V16-U16)*100</f>
        <v>7.5933543807976349</v>
      </c>
    </row>
    <row r="17" spans="1:25" ht="21.95" customHeight="1" thickBot="1" x14ac:dyDescent="0.3">
      <c r="A17" s="24" t="s">
        <v>35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145850256</v>
      </c>
      <c r="H17" s="43">
        <v>151503208.66799998</v>
      </c>
      <c r="I17" s="43">
        <v>154140939.15900025</v>
      </c>
      <c r="J17" s="2">
        <v>72939026.633000001</v>
      </c>
      <c r="K17" s="12">
        <v>69378865.206000045</v>
      </c>
      <c r="M17" s="77">
        <f t="shared" ref="M17:R17" si="13">B17/B18</f>
        <v>0.35530531483211331</v>
      </c>
      <c r="N17" s="80">
        <f t="shared" si="13"/>
        <v>0.34797771930056753</v>
      </c>
      <c r="O17" s="80">
        <f t="shared" si="13"/>
        <v>0.36806347918786014</v>
      </c>
      <c r="P17" s="80">
        <f t="shared" si="13"/>
        <v>0.35613578479739438</v>
      </c>
      <c r="Q17" s="80">
        <f t="shared" si="13"/>
        <v>0.51777655429746783</v>
      </c>
      <c r="R17" s="80">
        <f t="shared" si="13"/>
        <v>0.54442364468985749</v>
      </c>
      <c r="S17" s="80">
        <f t="shared" ref="S17:V17" si="14">H17/H18</f>
        <v>0.40001448198128914</v>
      </c>
      <c r="T17" s="94">
        <f t="shared" si="14"/>
        <v>0.39235699304607996</v>
      </c>
      <c r="U17" s="235">
        <f t="shared" si="14"/>
        <v>0.41193516177306461</v>
      </c>
      <c r="V17" s="78">
        <f t="shared" si="14"/>
        <v>0.33600161796508815</v>
      </c>
      <c r="X17" s="92">
        <f t="shared" ref="X17:X18" si="15">(K17-J17)/J17</f>
        <v>-4.8810103333476934E-2</v>
      </c>
      <c r="Y17" s="97">
        <f t="shared" ref="Y17:Y18" si="16">(V17-U17)*100</f>
        <v>-7.5933543807976456</v>
      </c>
    </row>
    <row r="18" spans="1:25" ht="21.95" customHeight="1" thickBot="1" x14ac:dyDescent="0.3">
      <c r="A18" s="74" t="s">
        <v>20</v>
      </c>
      <c r="B18" s="83">
        <f t="shared" ref="B18:I18" si="17">B16+B17</f>
        <v>325024547</v>
      </c>
      <c r="C18" s="84">
        <f t="shared" si="17"/>
        <v>351799728</v>
      </c>
      <c r="D18" s="84">
        <f t="shared" si="17"/>
        <v>352436393</v>
      </c>
      <c r="E18" s="84">
        <f t="shared" si="17"/>
        <v>368451115</v>
      </c>
      <c r="F18" s="84">
        <f t="shared" si="17"/>
        <v>278787577</v>
      </c>
      <c r="G18" s="84">
        <f t="shared" si="17"/>
        <v>267898460</v>
      </c>
      <c r="H18" s="84">
        <f t="shared" si="17"/>
        <v>378744309.25000012</v>
      </c>
      <c r="I18" s="167">
        <f t="shared" si="17"/>
        <v>392858906.27900016</v>
      </c>
      <c r="J18" s="173">
        <f>J16+J17</f>
        <v>177064337.79299998</v>
      </c>
      <c r="K18" s="169">
        <f>K16+K17</f>
        <v>206483723.57900006</v>
      </c>
      <c r="M18" s="89">
        <f>M16+M17</f>
        <v>1</v>
      </c>
      <c r="N18" s="85">
        <f t="shared" ref="N18" si="18">N16+N17</f>
        <v>1</v>
      </c>
      <c r="O18" s="85">
        <f>O16+O17</f>
        <v>1</v>
      </c>
      <c r="P18" s="85">
        <f>P16+P17</f>
        <v>1</v>
      </c>
      <c r="Q18" s="85">
        <f t="shared" ref="Q18:R18" si="19">Q16+Q17</f>
        <v>1</v>
      </c>
      <c r="R18" s="85">
        <f t="shared" si="19"/>
        <v>1</v>
      </c>
      <c r="S18" s="85">
        <f t="shared" ref="S18" si="20">S16+S17</f>
        <v>1</v>
      </c>
      <c r="T18" s="174">
        <f>T16+T17</f>
        <v>0.99999999999999989</v>
      </c>
      <c r="U18" s="90">
        <f t="shared" ref="U18:V18" si="21">U16+U17</f>
        <v>1</v>
      </c>
      <c r="V18" s="90">
        <f t="shared" si="21"/>
        <v>1</v>
      </c>
      <c r="X18" s="240">
        <f t="shared" si="15"/>
        <v>0.16615082490745989</v>
      </c>
      <c r="Y18" s="313">
        <f t="shared" si="16"/>
        <v>0</v>
      </c>
    </row>
    <row r="21" spans="1:25" x14ac:dyDescent="0.25">
      <c r="A21" s="1" t="s">
        <v>26</v>
      </c>
      <c r="M21" s="1" t="str">
        <f>X12</f>
        <v>VARIAÇÃO (JAN-JUN)</v>
      </c>
      <c r="U21" s="249"/>
    </row>
    <row r="22" spans="1:25" ht="15.75" thickBot="1" x14ac:dyDescent="0.3"/>
    <row r="23" spans="1:25" ht="20.25" customHeight="1" x14ac:dyDescent="0.25">
      <c r="A23" s="479" t="str">
        <f>A5</f>
        <v>NÃO CERTIFICADO</v>
      </c>
      <c r="B23" s="481">
        <v>2016</v>
      </c>
      <c r="C23" s="460">
        <v>2017</v>
      </c>
      <c r="D23" s="460">
        <v>2018</v>
      </c>
      <c r="E23" s="460">
        <v>2019</v>
      </c>
      <c r="F23" s="460">
        <v>2020</v>
      </c>
      <c r="G23" s="460">
        <v>2021</v>
      </c>
      <c r="H23" s="460">
        <v>2022</v>
      </c>
      <c r="I23" s="471">
        <v>2023</v>
      </c>
      <c r="J23" s="466" t="str">
        <f>J5</f>
        <v>janeiro - junho</v>
      </c>
      <c r="K23" s="467"/>
      <c r="M23" s="473" t="s">
        <v>88</v>
      </c>
    </row>
    <row r="24" spans="1:25" ht="20.25" customHeight="1" thickBot="1" x14ac:dyDescent="0.3">
      <c r="A24" s="480"/>
      <c r="B24" s="482"/>
      <c r="C24" s="461"/>
      <c r="D24" s="461"/>
      <c r="E24" s="461"/>
      <c r="F24" s="461"/>
      <c r="G24" s="461"/>
      <c r="H24" s="461"/>
      <c r="I24" s="472"/>
      <c r="J24" s="166">
        <v>2023</v>
      </c>
      <c r="K24" s="168">
        <v>2024</v>
      </c>
      <c r="M24" s="474"/>
    </row>
    <row r="25" spans="1:25" ht="21.95" customHeight="1" x14ac:dyDescent="0.25">
      <c r="A25" s="24" t="s">
        <v>36</v>
      </c>
      <c r="B25" s="156">
        <f>B16/B7</f>
        <v>4.3607267461763808</v>
      </c>
      <c r="C25" s="165">
        <f t="shared" ref="C25:D25" si="22">C16/C7</f>
        <v>4.3688660485568471</v>
      </c>
      <c r="D25" s="165">
        <f t="shared" si="22"/>
        <v>4.2553963546621869</v>
      </c>
      <c r="E25" s="165">
        <f t="shared" ref="E25:G25" si="23">E16/E7</f>
        <v>4.2796460972023116</v>
      </c>
      <c r="F25" s="165">
        <f t="shared" si="23"/>
        <v>4.2715930980478385</v>
      </c>
      <c r="G25" s="165">
        <f t="shared" si="23"/>
        <v>4.3261342870984061</v>
      </c>
      <c r="H25" s="165">
        <f t="shared" ref="H25" si="24">H16/H7</f>
        <v>4.5866992620729379</v>
      </c>
      <c r="I25" s="254">
        <f t="shared" ref="I25" si="25">I16/I7</f>
        <v>4.5906895257413138</v>
      </c>
      <c r="J25" s="250">
        <f t="shared" ref="J25:K25" si="26">J16/J7</f>
        <v>4.5171620095602707</v>
      </c>
      <c r="K25" s="251">
        <f t="shared" si="26"/>
        <v>4.6604648179650292</v>
      </c>
      <c r="M25" s="42">
        <f>(K25-J25)/J25</f>
        <v>3.1724079876140752E-2</v>
      </c>
    </row>
    <row r="26" spans="1:25" ht="21.95" customHeight="1" thickBot="1" x14ac:dyDescent="0.3">
      <c r="A26" s="24" t="s">
        <v>35</v>
      </c>
      <c r="B26" s="156">
        <f t="shared" ref="B26:D27" si="27">B17/B8</f>
        <v>1.1651844962701983</v>
      </c>
      <c r="C26" s="165">
        <f t="shared" si="27"/>
        <v>1.1939999104830223</v>
      </c>
      <c r="D26" s="165">
        <f t="shared" si="27"/>
        <v>1.3421143788134609</v>
      </c>
      <c r="E26" s="165">
        <f t="shared" ref="E26:G26" si="28">E17/E8</f>
        <v>1.3354558265681284</v>
      </c>
      <c r="F26" s="165">
        <f t="shared" si="28"/>
        <v>1.3363742466699555</v>
      </c>
      <c r="G26" s="165">
        <f t="shared" si="28"/>
        <v>1.3377759953840802</v>
      </c>
      <c r="H26" s="165">
        <f t="shared" ref="H26" si="29">H17/H8</f>
        <v>1.4209678579862246</v>
      </c>
      <c r="I26" s="255">
        <f t="shared" ref="I26" si="30">I17/I8</f>
        <v>1.4737897716619739</v>
      </c>
      <c r="J26" s="250">
        <f t="shared" ref="J26:K26" si="31">J17/J8</f>
        <v>1.4459364292447914</v>
      </c>
      <c r="K26" s="251">
        <f t="shared" si="31"/>
        <v>1.4549867505894256</v>
      </c>
      <c r="M26" s="95">
        <f t="shared" ref="M26:M27" si="32">(K26-J26)/J26</f>
        <v>6.2591419384607355E-3</v>
      </c>
    </row>
    <row r="27" spans="1:25" ht="21.95" customHeight="1" thickBot="1" x14ac:dyDescent="0.3">
      <c r="A27" s="74" t="s">
        <v>20</v>
      </c>
      <c r="B27" s="157">
        <f t="shared" si="27"/>
        <v>2.2085980084340191</v>
      </c>
      <c r="C27" s="158">
        <f t="shared" si="27"/>
        <v>2.2692122767291418</v>
      </c>
      <c r="D27" s="158">
        <f t="shared" si="27"/>
        <v>2.3654983434630283</v>
      </c>
      <c r="E27" s="158">
        <f t="shared" ref="E27:G27" si="33">E18/E9</f>
        <v>2.3973610187428105</v>
      </c>
      <c r="F27" s="158">
        <f t="shared" si="33"/>
        <v>1.998642762159057</v>
      </c>
      <c r="G27" s="158">
        <f t="shared" si="33"/>
        <v>1.9520967424775821</v>
      </c>
      <c r="H27" s="158">
        <f t="shared" ref="H27" si="34">H18/H9</f>
        <v>2.4253105456873492</v>
      </c>
      <c r="I27" s="256">
        <f t="shared" ref="I27" si="35">I18/I9</f>
        <v>2.5088601105197985</v>
      </c>
      <c r="J27" s="252">
        <f t="shared" ref="J27:K27" si="36">J18/J9</f>
        <v>2.4091962319934517</v>
      </c>
      <c r="K27" s="253">
        <f t="shared" si="36"/>
        <v>2.6780518736416643</v>
      </c>
      <c r="M27" s="98">
        <f t="shared" si="32"/>
        <v>0.11159557618341127</v>
      </c>
    </row>
    <row r="29" spans="1:25" ht="15.75" x14ac:dyDescent="0.25">
      <c r="A29" s="99" t="s">
        <v>38</v>
      </c>
    </row>
  </sheetData>
  <mergeCells count="51">
    <mergeCell ref="J14:K14"/>
    <mergeCell ref="U14:V14"/>
    <mergeCell ref="I14:I15"/>
    <mergeCell ref="T14:T15"/>
    <mergeCell ref="N5:N6"/>
    <mergeCell ref="O5:O6"/>
    <mergeCell ref="J5:K5"/>
    <mergeCell ref="R5:R6"/>
    <mergeCell ref="R14:R15"/>
    <mergeCell ref="Q5:Q6"/>
    <mergeCell ref="Q14:Q15"/>
    <mergeCell ref="S5:S6"/>
    <mergeCell ref="S14:S15"/>
    <mergeCell ref="X5:Y5"/>
    <mergeCell ref="A14:A15"/>
    <mergeCell ref="B14:B15"/>
    <mergeCell ref="C14:C15"/>
    <mergeCell ref="D14:D15"/>
    <mergeCell ref="M14:M15"/>
    <mergeCell ref="A5:A6"/>
    <mergeCell ref="B5:B6"/>
    <mergeCell ref="C5:C6"/>
    <mergeCell ref="D5:D6"/>
    <mergeCell ref="M5:M6"/>
    <mergeCell ref="N14:N15"/>
    <mergeCell ref="X14:Y14"/>
    <mergeCell ref="I5:I6"/>
    <mergeCell ref="T5:T6"/>
    <mergeCell ref="U5:V5"/>
    <mergeCell ref="F14:F15"/>
    <mergeCell ref="F23:F24"/>
    <mergeCell ref="A23:A24"/>
    <mergeCell ref="B23:B24"/>
    <mergeCell ref="C23:C24"/>
    <mergeCell ref="D23:D24"/>
    <mergeCell ref="H5:H6"/>
    <mergeCell ref="H14:H15"/>
    <mergeCell ref="H23:H24"/>
    <mergeCell ref="E5:E6"/>
    <mergeCell ref="P5:P6"/>
    <mergeCell ref="P14:P15"/>
    <mergeCell ref="E14:E15"/>
    <mergeCell ref="E23:E24"/>
    <mergeCell ref="G5:G6"/>
    <mergeCell ref="G14:G15"/>
    <mergeCell ref="G23:G24"/>
    <mergeCell ref="O14:O15"/>
    <mergeCell ref="J23:K23"/>
    <mergeCell ref="I23:I24"/>
    <mergeCell ref="M23:M24"/>
    <mergeCell ref="F5:F6"/>
  </mergeCells>
  <pageMargins left="0.7" right="0.7" top="0.75" bottom="0.75" header="0.3" footer="0.3"/>
  <pageSetup paperSize="9" orientation="portrait" r:id="rId1"/>
  <ignoredErrors>
    <ignoredError sqref="J25:K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P74"/>
  <sheetViews>
    <sheetView showGridLines="0" topLeftCell="A6" workbookViewId="0">
      <selection activeCell="K36" sqref="K36:L44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9" width="13.28515625" customWidth="1"/>
    <col min="10" max="10" width="12.7109375" bestFit="1" customWidth="1"/>
    <col min="11" max="12" width="12.710937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56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'2'!X3</f>
        <v>VARIAÇÃO (JAN-JUN)</v>
      </c>
    </row>
    <row r="4" spans="1:26" ht="15.75" thickBot="1" x14ac:dyDescent="0.3"/>
    <row r="5" spans="1:26" ht="24" customHeight="1" x14ac:dyDescent="0.25">
      <c r="A5" s="479" t="s">
        <v>28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86">
        <v>2023</v>
      </c>
      <c r="K5" s="466" t="s">
        <v>95</v>
      </c>
      <c r="L5" s="467"/>
      <c r="N5" s="458">
        <v>2016</v>
      </c>
      <c r="O5" s="460">
        <v>2017</v>
      </c>
      <c r="P5" s="460">
        <v>2018</v>
      </c>
      <c r="Q5" s="475">
        <v>2019</v>
      </c>
      <c r="R5" s="475">
        <v>2020</v>
      </c>
      <c r="S5" s="475">
        <v>2021</v>
      </c>
      <c r="T5" s="475">
        <v>2022</v>
      </c>
      <c r="U5" s="486">
        <v>2023</v>
      </c>
      <c r="V5" s="466" t="str">
        <f>K5</f>
        <v>janeiro - junho</v>
      </c>
      <c r="W5" s="467"/>
      <c r="Y5" s="469" t="s">
        <v>87</v>
      </c>
      <c r="Z5" s="470"/>
    </row>
    <row r="6" spans="1:26" ht="20.25" customHeight="1" thickBot="1" x14ac:dyDescent="0.3">
      <c r="A6" s="491"/>
      <c r="B6" s="492"/>
      <c r="C6" s="493"/>
      <c r="D6" s="468"/>
      <c r="E6" s="468"/>
      <c r="F6" s="468"/>
      <c r="G6" s="468"/>
      <c r="H6" s="461"/>
      <c r="I6" s="461"/>
      <c r="J6" s="487"/>
      <c r="K6" s="166">
        <v>2023</v>
      </c>
      <c r="L6" s="168">
        <v>2024</v>
      </c>
      <c r="N6" s="485"/>
      <c r="O6" s="468"/>
      <c r="P6" s="468"/>
      <c r="Q6" s="489"/>
      <c r="R6" s="489"/>
      <c r="S6" s="489"/>
      <c r="T6" s="489"/>
      <c r="U6" s="488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117693300</v>
      </c>
      <c r="I7" s="9">
        <f t="shared" si="0"/>
        <v>124530754.56299996</v>
      </c>
      <c r="J7" s="110">
        <f t="shared" si="0"/>
        <v>123653417.68100016</v>
      </c>
      <c r="K7" s="180">
        <f>SUM(K8:K20)</f>
        <v>55716208.654000007</v>
      </c>
      <c r="L7" s="179">
        <f>SUM(L8:L20)</f>
        <v>60207400.787</v>
      </c>
      <c r="N7" s="64">
        <f t="shared" ref="N7:T7" si="1">C7/C24</f>
        <v>0.42715836607808244</v>
      </c>
      <c r="O7" s="16">
        <f t="shared" si="1"/>
        <v>0.42021567582483027</v>
      </c>
      <c r="P7" s="16">
        <f t="shared" si="1"/>
        <v>0.43584399343064739</v>
      </c>
      <c r="Q7" s="16">
        <f t="shared" si="1"/>
        <v>0.44773594211708734</v>
      </c>
      <c r="R7" s="258">
        <f t="shared" si="1"/>
        <v>0.44623486972491655</v>
      </c>
      <c r="S7" s="258">
        <f t="shared" si="1"/>
        <v>0.46166987883500149</v>
      </c>
      <c r="T7" s="258">
        <f t="shared" si="1"/>
        <v>0.4436531060349348</v>
      </c>
      <c r="U7" s="17">
        <f>J7/J24</f>
        <v>0.44123795655660181</v>
      </c>
      <c r="V7" s="7">
        <f>K7/K24</f>
        <v>0.43120195820077362</v>
      </c>
      <c r="W7" s="17">
        <f>L7/L24</f>
        <v>0.43847913864639365</v>
      </c>
      <c r="Y7" s="102">
        <f>(L7-K7)/K7</f>
        <v>8.0608358707436198E-2</v>
      </c>
      <c r="Z7" s="101">
        <f>(W7-V7)*100</f>
        <v>0.72771804456200351</v>
      </c>
    </row>
    <row r="8" spans="1:26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35">
        <v>21460684.639999978</v>
      </c>
      <c r="J8" s="12">
        <v>20793037.062000006</v>
      </c>
      <c r="K8" s="10">
        <v>8690067.777999999</v>
      </c>
      <c r="L8" s="161">
        <v>9181075.6309999935</v>
      </c>
      <c r="N8" s="96">
        <f>C8/$C$7</f>
        <v>0.16972846980551387</v>
      </c>
      <c r="O8" s="18">
        <f>D8/$D$7</f>
        <v>0.17784797322324608</v>
      </c>
      <c r="P8" s="18">
        <f>E8/$E$7</f>
        <v>0.17665948104128135</v>
      </c>
      <c r="Q8" s="37">
        <f>F8/$F$7</f>
        <v>0.17230649587352914</v>
      </c>
      <c r="R8" s="37">
        <f>G8/$G$7</f>
        <v>0.17704576152653625</v>
      </c>
      <c r="S8" s="37">
        <f>H8/$H$7</f>
        <v>0.17328196252462968</v>
      </c>
      <c r="T8" s="37">
        <f>I8/$I$7</f>
        <v>0.17233240668386895</v>
      </c>
      <c r="U8" s="19">
        <f>J8/$J$7</f>
        <v>0.16815578131161465</v>
      </c>
      <c r="V8" s="37">
        <f>K8/$K$7</f>
        <v>0.15597019230015605</v>
      </c>
      <c r="W8" s="19">
        <f>L8/$L$7</f>
        <v>0.15249081526506247</v>
      </c>
      <c r="Y8" s="103">
        <f t="shared" ref="Y8:Y24" si="2">(L8-K8)/K8</f>
        <v>5.6502189113305047E-2</v>
      </c>
      <c r="Z8" s="104">
        <f t="shared" ref="Z8:Z24" si="3">(W8-V8)*100</f>
        <v>-0.34793770350935727</v>
      </c>
    </row>
    <row r="9" spans="1:26" ht="20.100000000000001" customHeight="1" x14ac:dyDescent="0.25">
      <c r="A9" s="24"/>
      <c r="B9" t="s">
        <v>17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35">
        <v>381914.57799999992</v>
      </c>
      <c r="J9" s="12">
        <v>374226.0849999999</v>
      </c>
      <c r="K9" s="10">
        <v>170263.25200000001</v>
      </c>
      <c r="L9" s="161">
        <v>166179.47099999999</v>
      </c>
      <c r="N9" s="96">
        <f t="shared" ref="N9:N20" si="4">C9/$C$7</f>
        <v>4.9136578932567508E-3</v>
      </c>
      <c r="O9" s="18">
        <f t="shared" ref="O9:O20" si="5">D9/$D$7</f>
        <v>6.1199818460995941E-3</v>
      </c>
      <c r="P9" s="18">
        <f t="shared" ref="P9:P20" si="6">E9/$E$7</f>
        <v>3.7324633620504665E-3</v>
      </c>
      <c r="Q9" s="37">
        <f t="shared" ref="Q9:Q20" si="7">F9/$F$7</f>
        <v>3.1525182076150658E-3</v>
      </c>
      <c r="R9" s="37">
        <f t="shared" ref="R9:R20" si="8">G9/$G$7</f>
        <v>2.4520263527131555E-3</v>
      </c>
      <c r="S9" s="37">
        <f t="shared" ref="S9:S20" si="9">H9/$H$7</f>
        <v>2.5319453188924093E-3</v>
      </c>
      <c r="T9" s="37">
        <f t="shared" ref="T9:T20" si="10">I9/$I$7</f>
        <v>3.066829389576932E-3</v>
      </c>
      <c r="U9" s="19">
        <f t="shared" ref="U9:U20" si="11">J9/$J$7</f>
        <v>3.0264111742178013E-3</v>
      </c>
      <c r="V9" s="37">
        <f t="shared" ref="V9:V20" si="12">K9/$K$7</f>
        <v>3.0559016148665455E-3</v>
      </c>
      <c r="W9" s="19">
        <f t="shared" ref="W9:W20" si="13">L9/$L$7</f>
        <v>2.7601170093341999E-3</v>
      </c>
      <c r="Y9" s="103">
        <f t="shared" si="2"/>
        <v>-2.3985099262640756E-2</v>
      </c>
      <c r="Z9" s="104">
        <f t="shared" si="3"/>
        <v>-2.9578460553234549E-2</v>
      </c>
    </row>
    <row r="10" spans="1:26" ht="20.100000000000001" customHeight="1" x14ac:dyDescent="0.25">
      <c r="A10" s="24"/>
      <c r="B10" t="s">
        <v>14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35">
        <v>16091431.121000012</v>
      </c>
      <c r="J10" s="12">
        <v>16721336.323000001</v>
      </c>
      <c r="K10" s="10">
        <v>7245225.9349999931</v>
      </c>
      <c r="L10" s="161">
        <v>8844795.583999997</v>
      </c>
      <c r="N10" s="96">
        <f t="shared" si="4"/>
        <v>0.10710724608689627</v>
      </c>
      <c r="O10" s="18">
        <f t="shared" si="5"/>
        <v>0.12124858045832795</v>
      </c>
      <c r="P10" s="18">
        <f t="shared" si="6"/>
        <v>0.11419191478834301</v>
      </c>
      <c r="Q10" s="37">
        <f t="shared" si="7"/>
        <v>0.1035463472310922</v>
      </c>
      <c r="R10" s="37">
        <f t="shared" si="8"/>
        <v>0.10998306230506669</v>
      </c>
      <c r="S10" s="37">
        <f t="shared" si="9"/>
        <v>0.11917458342998284</v>
      </c>
      <c r="T10" s="37">
        <f t="shared" si="10"/>
        <v>0.12921652307871767</v>
      </c>
      <c r="U10" s="19">
        <f t="shared" si="11"/>
        <v>0.13522744972676401</v>
      </c>
      <c r="V10" s="37">
        <f t="shared" si="12"/>
        <v>0.13003802861018685</v>
      </c>
      <c r="W10" s="19">
        <f t="shared" si="13"/>
        <v>0.14690545461829282</v>
      </c>
      <c r="Y10" s="103">
        <f t="shared" si="2"/>
        <v>0.22077567536891526</v>
      </c>
      <c r="Z10" s="104">
        <f t="shared" si="3"/>
        <v>1.6867426008105979</v>
      </c>
    </row>
    <row r="11" spans="1:26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35"/>
      <c r="J11" s="12"/>
      <c r="K11" s="10"/>
      <c r="L11" s="161"/>
      <c r="N11" s="96">
        <f t="shared" si="4"/>
        <v>9.8886259050122547E-4</v>
      </c>
      <c r="O11" s="18">
        <f t="shared" si="5"/>
        <v>7.9174123550826881E-4</v>
      </c>
      <c r="P11" s="18">
        <f t="shared" si="6"/>
        <v>2.2506626970580906E-3</v>
      </c>
      <c r="Q11" s="37">
        <f t="shared" si="7"/>
        <v>2.3926849718932889E-3</v>
      </c>
      <c r="R11" s="37">
        <f t="shared" si="8"/>
        <v>6.798333674725369E-4</v>
      </c>
      <c r="S11" s="37">
        <f t="shared" si="9"/>
        <v>0</v>
      </c>
      <c r="T11" s="37">
        <f t="shared" si="10"/>
        <v>0</v>
      </c>
      <c r="U11" s="19">
        <f t="shared" si="11"/>
        <v>0</v>
      </c>
      <c r="V11" s="37">
        <f t="shared" si="12"/>
        <v>0</v>
      </c>
      <c r="W11" s="19">
        <f t="shared" si="13"/>
        <v>0</v>
      </c>
      <c r="Y11" s="103"/>
      <c r="Z11" s="104">
        <f t="shared" si="3"/>
        <v>0</v>
      </c>
    </row>
    <row r="12" spans="1:26" ht="20.100000000000001" customHeight="1" x14ac:dyDescent="0.25">
      <c r="A12" s="24"/>
      <c r="B12" t="s">
        <v>15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35">
        <v>34912.721999999994</v>
      </c>
      <c r="J12" s="12">
        <v>31753.942000000003</v>
      </c>
      <c r="K12" s="10">
        <v>14736.704000000002</v>
      </c>
      <c r="L12" s="161">
        <v>13790.129000000003</v>
      </c>
      <c r="N12" s="96">
        <f t="shared" si="4"/>
        <v>3.0864650914874908E-4</v>
      </c>
      <c r="O12" s="18">
        <f t="shared" si="5"/>
        <v>2.4244477746609554E-4</v>
      </c>
      <c r="P12" s="18">
        <f t="shared" si="6"/>
        <v>2.0694350900920139E-4</v>
      </c>
      <c r="Q12" s="37">
        <f t="shared" si="7"/>
        <v>2.374298285266915E-4</v>
      </c>
      <c r="R12" s="37">
        <f t="shared" si="8"/>
        <v>4.8167059279370048E-4</v>
      </c>
      <c r="S12" s="37">
        <f t="shared" si="9"/>
        <v>2.7761138484518662E-4</v>
      </c>
      <c r="T12" s="37">
        <f t="shared" si="10"/>
        <v>2.8035421549090259E-4</v>
      </c>
      <c r="U12" s="19">
        <f t="shared" si="11"/>
        <v>2.5679793244306841E-4</v>
      </c>
      <c r="V12" s="37">
        <f t="shared" si="12"/>
        <v>2.6449581470116803E-4</v>
      </c>
      <c r="W12" s="19">
        <f t="shared" si="13"/>
        <v>2.2904375242482767E-4</v>
      </c>
      <c r="Y12" s="103">
        <f t="shared" si="2"/>
        <v>-6.4232476950069617E-2</v>
      </c>
      <c r="Z12" s="104">
        <f t="shared" si="3"/>
        <v>-3.5452062276340362E-3</v>
      </c>
    </row>
    <row r="13" spans="1:26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35">
        <v>297397.55300000007</v>
      </c>
      <c r="J13" s="12">
        <v>409532.17099999968</v>
      </c>
      <c r="K13" s="10">
        <v>177708.73899999997</v>
      </c>
      <c r="L13" s="161">
        <v>232457.87000000005</v>
      </c>
      <c r="N13" s="96">
        <f t="shared" si="4"/>
        <v>9.6836179181117709E-3</v>
      </c>
      <c r="O13" s="18">
        <f t="shared" si="5"/>
        <v>6.7874926048202104E-3</v>
      </c>
      <c r="P13" s="18">
        <f t="shared" si="6"/>
        <v>9.2623813988679232E-3</v>
      </c>
      <c r="Q13" s="37">
        <f t="shared" si="7"/>
        <v>7.0940989450126914E-3</v>
      </c>
      <c r="R13" s="37">
        <f t="shared" si="8"/>
        <v>4.5076826730896767E-3</v>
      </c>
      <c r="S13" s="37">
        <f t="shared" si="9"/>
        <v>3.2036148191953153E-3</v>
      </c>
      <c r="T13" s="37">
        <f t="shared" si="10"/>
        <v>2.3881454347853244E-3</v>
      </c>
      <c r="U13" s="19">
        <f t="shared" si="11"/>
        <v>3.3119357206648882E-3</v>
      </c>
      <c r="V13" s="37">
        <f t="shared" si="12"/>
        <v>3.1895339487935854E-3</v>
      </c>
      <c r="W13" s="19">
        <f t="shared" si="13"/>
        <v>3.8609517594420458E-3</v>
      </c>
      <c r="Y13" s="103">
        <f t="shared" si="2"/>
        <v>0.30808350398569928</v>
      </c>
      <c r="Z13" s="104">
        <f t="shared" si="3"/>
        <v>6.7141781064846029E-2</v>
      </c>
    </row>
    <row r="14" spans="1:26" ht="20.100000000000001" customHeight="1" x14ac:dyDescent="0.25">
      <c r="A14" s="24"/>
      <c r="B14" t="s">
        <v>16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35">
        <v>6085606.3949999958</v>
      </c>
      <c r="J14" s="12">
        <v>5520557.4989999989</v>
      </c>
      <c r="K14" s="10">
        <v>2489084.0920000002</v>
      </c>
      <c r="L14" s="161">
        <v>2607468.3340000007</v>
      </c>
      <c r="N14" s="96">
        <f t="shared" si="4"/>
        <v>5.6896455192564255E-2</v>
      </c>
      <c r="O14" s="18">
        <f t="shared" si="5"/>
        <v>5.3257762923004374E-2</v>
      </c>
      <c r="P14" s="18">
        <f t="shared" si="6"/>
        <v>5.6322907840219039E-2</v>
      </c>
      <c r="Q14" s="37">
        <f t="shared" si="7"/>
        <v>5.2866996880643641E-2</v>
      </c>
      <c r="R14" s="37">
        <f t="shared" si="8"/>
        <v>4.8513199131863062E-2</v>
      </c>
      <c r="S14" s="37">
        <f t="shared" si="9"/>
        <v>4.5764125910310954E-2</v>
      </c>
      <c r="T14" s="37">
        <f t="shared" si="10"/>
        <v>4.8868300977982872E-2</v>
      </c>
      <c r="U14" s="19">
        <f t="shared" si="11"/>
        <v>4.4645409747119787E-2</v>
      </c>
      <c r="V14" s="37">
        <f t="shared" si="12"/>
        <v>4.4674326414729994E-2</v>
      </c>
      <c r="W14" s="19">
        <f t="shared" si="13"/>
        <v>4.3308103321460872E-2</v>
      </c>
      <c r="Y14" s="103">
        <f t="shared" si="2"/>
        <v>4.756136700262216E-2</v>
      </c>
      <c r="Z14" s="104">
        <f t="shared" si="3"/>
        <v>-0.13662230932691213</v>
      </c>
    </row>
    <row r="15" spans="1:26" ht="20.100000000000001" customHeight="1" x14ac:dyDescent="0.25">
      <c r="A15" s="24"/>
      <c r="B15" t="s">
        <v>84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35">
        <v>1222399.6190000006</v>
      </c>
      <c r="J15" s="12">
        <v>1348935.9250000005</v>
      </c>
      <c r="K15" s="10">
        <v>655390.10199999996</v>
      </c>
      <c r="L15" s="161">
        <v>672316.56799999997</v>
      </c>
      <c r="N15" s="96">
        <f t="shared" si="4"/>
        <v>3.3950660372306972E-3</v>
      </c>
      <c r="O15" s="18">
        <f t="shared" si="5"/>
        <v>3.6965486336819073E-3</v>
      </c>
      <c r="P15" s="18">
        <f t="shared" si="6"/>
        <v>6.6945530140097107E-3</v>
      </c>
      <c r="Q15" s="37">
        <f t="shared" si="7"/>
        <v>7.2524844799631465E-3</v>
      </c>
      <c r="R15" s="37">
        <f t="shared" si="8"/>
        <v>7.5680671426796176E-3</v>
      </c>
      <c r="S15" s="37">
        <f t="shared" si="9"/>
        <v>8.5328986441879015E-3</v>
      </c>
      <c r="T15" s="37">
        <f t="shared" si="10"/>
        <v>9.8160460304734607E-3</v>
      </c>
      <c r="U15" s="19">
        <f t="shared" si="11"/>
        <v>1.0909006401100629E-2</v>
      </c>
      <c r="V15" s="37">
        <f t="shared" si="12"/>
        <v>1.1763006095228051E-2</v>
      </c>
      <c r="W15" s="19">
        <f t="shared" si="13"/>
        <v>1.1166676508399724E-2</v>
      </c>
      <c r="Y15" s="103">
        <f t="shared" si="2"/>
        <v>2.5826551161433342E-2</v>
      </c>
      <c r="Z15" s="104">
        <f t="shared" si="3"/>
        <v>-5.9632958682832686E-2</v>
      </c>
    </row>
    <row r="16" spans="1:26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35">
        <v>5592053.055999998</v>
      </c>
      <c r="J16" s="12">
        <v>5079454.8950000079</v>
      </c>
      <c r="K16" s="10">
        <v>2398810.352</v>
      </c>
      <c r="L16" s="161">
        <v>2302709.8730000029</v>
      </c>
      <c r="N16" s="96">
        <f t="shared" si="4"/>
        <v>3.5499551893019163E-2</v>
      </c>
      <c r="O16" s="18">
        <f t="shared" si="5"/>
        <v>4.2780547730472317E-2</v>
      </c>
      <c r="P16" s="18">
        <f t="shared" si="6"/>
        <v>4.7627953032615515E-2</v>
      </c>
      <c r="Q16" s="37">
        <f t="shared" si="7"/>
        <v>4.2456392312984585E-2</v>
      </c>
      <c r="R16" s="37">
        <f t="shared" si="8"/>
        <v>4.1039284662453906E-2</v>
      </c>
      <c r="S16" s="37">
        <f t="shared" si="9"/>
        <v>4.3890399878327824E-2</v>
      </c>
      <c r="T16" s="37">
        <f t="shared" si="10"/>
        <v>4.4904996164389137E-2</v>
      </c>
      <c r="U16" s="19">
        <f t="shared" si="11"/>
        <v>4.1078160153275624E-2</v>
      </c>
      <c r="V16" s="37">
        <f t="shared" si="12"/>
        <v>4.3054084438815872E-2</v>
      </c>
      <c r="W16" s="19">
        <f t="shared" si="13"/>
        <v>3.8246292696581662E-2</v>
      </c>
      <c r="Y16" s="103">
        <f t="shared" si="2"/>
        <v>-4.0061724312584188E-2</v>
      </c>
      <c r="Z16" s="104">
        <f t="shared" si="3"/>
        <v>-0.48077917422342104</v>
      </c>
    </row>
    <row r="17" spans="1:26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35">
        <v>9368533.6469999943</v>
      </c>
      <c r="J17" s="12">
        <v>8176105.8350000028</v>
      </c>
      <c r="K17" s="10">
        <v>3965785.373999998</v>
      </c>
      <c r="L17" s="161">
        <v>3960041.5729999994</v>
      </c>
      <c r="N17" s="96">
        <f t="shared" si="4"/>
        <v>4.4154730846575001E-2</v>
      </c>
      <c r="O17" s="18">
        <f t="shared" si="5"/>
        <v>4.6292072249789637E-2</v>
      </c>
      <c r="P17" s="18">
        <f t="shared" si="6"/>
        <v>4.4891972186931396E-2</v>
      </c>
      <c r="Q17" s="37">
        <f t="shared" si="7"/>
        <v>8.213531951282102E-2</v>
      </c>
      <c r="R17" s="37">
        <f t="shared" si="8"/>
        <v>8.0257836513024122E-2</v>
      </c>
      <c r="S17" s="37">
        <f t="shared" si="9"/>
        <v>7.5393093744503717E-2</v>
      </c>
      <c r="T17" s="37">
        <f t="shared" si="10"/>
        <v>7.5230682411552119E-2</v>
      </c>
      <c r="U17" s="19">
        <f t="shared" si="11"/>
        <v>6.6121147222090032E-2</v>
      </c>
      <c r="V17" s="37">
        <f t="shared" si="12"/>
        <v>7.1178306453471937E-2</v>
      </c>
      <c r="W17" s="19">
        <f t="shared" si="13"/>
        <v>6.5773335524144605E-2</v>
      </c>
      <c r="Y17" s="103">
        <f t="shared" si="2"/>
        <v>-1.4483388429579152E-3</v>
      </c>
      <c r="Z17" s="104">
        <f t="shared" si="3"/>
        <v>-0.54049709293273329</v>
      </c>
    </row>
    <row r="18" spans="1:26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35">
        <v>21683586.282999989</v>
      </c>
      <c r="J18" s="12">
        <v>21801642.343999993</v>
      </c>
      <c r="K18" s="10">
        <v>10392872.552999998</v>
      </c>
      <c r="L18" s="161">
        <v>10076034.322000001</v>
      </c>
      <c r="N18" s="96">
        <f t="shared" si="4"/>
        <v>0.12796268298764862</v>
      </c>
      <c r="O18" s="18">
        <f t="shared" si="5"/>
        <v>0.13180672033926391</v>
      </c>
      <c r="P18" s="18">
        <f t="shared" si="6"/>
        <v>0.15312082105732044</v>
      </c>
      <c r="Q18" s="37">
        <f t="shared" si="7"/>
        <v>0.16116687643620908</v>
      </c>
      <c r="R18" s="37">
        <f t="shared" si="8"/>
        <v>0.1820443672520437</v>
      </c>
      <c r="S18" s="37">
        <f t="shared" si="9"/>
        <v>0.18513367370954847</v>
      </c>
      <c r="T18" s="37">
        <f t="shared" si="10"/>
        <v>0.17412233916907882</v>
      </c>
      <c r="U18" s="19">
        <f t="shared" si="11"/>
        <v>0.17631249303794944</v>
      </c>
      <c r="V18" s="37">
        <f t="shared" si="12"/>
        <v>0.18653230009852559</v>
      </c>
      <c r="W18" s="19">
        <f t="shared" si="13"/>
        <v>0.16735541129979523</v>
      </c>
      <c r="Y18" s="103">
        <f t="shared" si="2"/>
        <v>-3.0486107607327353E-2</v>
      </c>
      <c r="Z18" s="104">
        <f t="shared" si="3"/>
        <v>-1.9176888798730363</v>
      </c>
    </row>
    <row r="19" spans="1:26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40125383</v>
      </c>
      <c r="I19" s="35">
        <v>42009394.088999987</v>
      </c>
      <c r="J19" s="12">
        <v>43068453.452000156</v>
      </c>
      <c r="K19" s="10">
        <v>19391318.317000024</v>
      </c>
      <c r="L19" s="161">
        <v>21966892.121999998</v>
      </c>
      <c r="N19" s="96">
        <f t="shared" si="4"/>
        <v>0.43675321806131939</v>
      </c>
      <c r="O19" s="18">
        <f t="shared" si="5"/>
        <v>0.40561739262985674</v>
      </c>
      <c r="P19" s="18">
        <f t="shared" si="6"/>
        <v>0.38083730560037787</v>
      </c>
      <c r="Q19" s="37">
        <f t="shared" si="7"/>
        <v>0.36206179684316403</v>
      </c>
      <c r="R19" s="37">
        <f t="shared" si="8"/>
        <v>0.34343969118706069</v>
      </c>
      <c r="S19" s="37">
        <f t="shared" si="9"/>
        <v>0.34093175227476841</v>
      </c>
      <c r="T19" s="37">
        <f t="shared" si="10"/>
        <v>0.33734152046551269</v>
      </c>
      <c r="U19" s="19">
        <f t="shared" si="11"/>
        <v>0.34829974180825085</v>
      </c>
      <c r="V19" s="37">
        <f t="shared" si="12"/>
        <v>0.34803729086128105</v>
      </c>
      <c r="W19" s="19">
        <f t="shared" si="13"/>
        <v>0.3648536863385588</v>
      </c>
      <c r="Y19" s="103">
        <f t="shared" si="2"/>
        <v>0.13282097497940684</v>
      </c>
      <c r="Z19" s="104">
        <f t="shared" si="3"/>
        <v>1.6816395477277757</v>
      </c>
    </row>
    <row r="20" spans="1:26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35">
        <v>302840.86</v>
      </c>
      <c r="J20" s="12">
        <v>328382.1480000001</v>
      </c>
      <c r="K20" s="10">
        <v>124945.45600000001</v>
      </c>
      <c r="L20" s="161">
        <v>183639.31000000003</v>
      </c>
      <c r="N20" s="96">
        <f t="shared" si="4"/>
        <v>2.6077941782142256E-3</v>
      </c>
      <c r="O20" s="18">
        <f t="shared" si="5"/>
        <v>3.5107413484628653E-3</v>
      </c>
      <c r="P20" s="18">
        <f t="shared" si="6"/>
        <v>4.2006404719159935E-3</v>
      </c>
      <c r="Q20" s="37">
        <f t="shared" si="7"/>
        <v>3.3305584765454376E-3</v>
      </c>
      <c r="R20" s="37">
        <f t="shared" si="8"/>
        <v>1.987517293202901E-3</v>
      </c>
      <c r="S20" s="37">
        <f t="shared" si="9"/>
        <v>1.8843383608072846E-3</v>
      </c>
      <c r="T20" s="37">
        <f t="shared" si="10"/>
        <v>2.4318559785710858E-3</v>
      </c>
      <c r="U20" s="19">
        <f t="shared" si="11"/>
        <v>2.655665764509292E-3</v>
      </c>
      <c r="V20" s="37">
        <f t="shared" si="12"/>
        <v>2.2425333492434225E-3</v>
      </c>
      <c r="W20" s="19">
        <f t="shared" si="13"/>
        <v>3.0501119065025556E-3</v>
      </c>
      <c r="Y20" s="105">
        <f t="shared" si="2"/>
        <v>0.46975581088759255</v>
      </c>
      <c r="Z20" s="106">
        <f t="shared" si="3"/>
        <v>8.0757855725913319E-2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4">C22+C23</f>
        <v>147163289</v>
      </c>
      <c r="D21" s="36">
        <f t="shared" si="14"/>
        <v>155031652</v>
      </c>
      <c r="E21" s="36">
        <f t="shared" si="14"/>
        <v>148990336</v>
      </c>
      <c r="F21" s="36">
        <f t="shared" si="14"/>
        <v>153690292</v>
      </c>
      <c r="G21" s="36">
        <f t="shared" si="14"/>
        <v>139488448</v>
      </c>
      <c r="H21" s="36">
        <f t="shared" si="14"/>
        <v>137236262</v>
      </c>
      <c r="I21" s="36">
        <f t="shared" si="14"/>
        <v>156163222.03499994</v>
      </c>
      <c r="J21" s="15">
        <f t="shared" ref="J21" si="15">J22+J23</f>
        <v>156588605.57099983</v>
      </c>
      <c r="K21" s="13">
        <f>K22+K23</f>
        <v>73495191.23499997</v>
      </c>
      <c r="L21" s="160">
        <f>L22+L23</f>
        <v>77102212.101000011</v>
      </c>
      <c r="N21" s="20">
        <f t="shared" ref="N21:T21" si="16">C21/C24</f>
        <v>0.57284163392191756</v>
      </c>
      <c r="O21" s="21">
        <f t="shared" si="16"/>
        <v>0.57978432417516979</v>
      </c>
      <c r="P21" s="21">
        <f t="shared" si="16"/>
        <v>0.56415600656935261</v>
      </c>
      <c r="Q21" s="21">
        <f t="shared" si="16"/>
        <v>0.55226405788291266</v>
      </c>
      <c r="R21" s="259">
        <f t="shared" si="16"/>
        <v>0.55376513027508345</v>
      </c>
      <c r="S21" s="259">
        <f t="shared" si="16"/>
        <v>0.53833012116499857</v>
      </c>
      <c r="T21" s="259">
        <f t="shared" si="16"/>
        <v>0.55634689396506509</v>
      </c>
      <c r="U21" s="22">
        <f>J21/J24</f>
        <v>0.55876204344339819</v>
      </c>
      <c r="V21" s="27">
        <f>K21/K24</f>
        <v>0.56879804179922644</v>
      </c>
      <c r="W21" s="22">
        <f>L21/L24</f>
        <v>0.56152086135360635</v>
      </c>
      <c r="Y21" s="102">
        <f t="shared" si="2"/>
        <v>4.9078324790891914E-2</v>
      </c>
      <c r="Z21" s="101">
        <f t="shared" si="3"/>
        <v>-0.72771804456200906</v>
      </c>
    </row>
    <row r="22" spans="1:26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35">
        <v>10728298.396999991</v>
      </c>
      <c r="J22" s="12">
        <v>11630353.990999995</v>
      </c>
      <c r="K22" s="10">
        <v>5539814.870000001</v>
      </c>
      <c r="L22" s="161">
        <v>6081270.4249999998</v>
      </c>
      <c r="N22" s="96">
        <f t="shared" ref="N22:S22" si="17">C22/C21</f>
        <v>2.0699177224830848E-2</v>
      </c>
      <c r="O22" s="37">
        <f t="shared" si="17"/>
        <v>2.0551216212286765E-2</v>
      </c>
      <c r="P22" s="37">
        <f t="shared" si="17"/>
        <v>3.085959212817669E-2</v>
      </c>
      <c r="Q22" s="37">
        <f t="shared" si="17"/>
        <v>5.3132191329300096E-2</v>
      </c>
      <c r="R22" s="37">
        <f t="shared" si="17"/>
        <v>5.9397047703907351E-2</v>
      </c>
      <c r="S22" s="37">
        <f t="shared" si="17"/>
        <v>6.8459967235190364E-2</v>
      </c>
      <c r="T22" s="37">
        <f>I22/I21</f>
        <v>6.8699263867618723E-2</v>
      </c>
      <c r="U22" s="19">
        <f>J22/J21</f>
        <v>7.4273309661261416E-2</v>
      </c>
      <c r="V22" s="37">
        <f>K22/K21</f>
        <v>7.5376562424152499E-2</v>
      </c>
      <c r="W22" s="19">
        <f>L22/L21</f>
        <v>7.8872839822466345E-2</v>
      </c>
      <c r="Y22" s="103">
        <f t="shared" si="2"/>
        <v>9.7738925885802866E-2</v>
      </c>
      <c r="Z22" s="104">
        <f t="shared" si="3"/>
        <v>0.34962773983138462</v>
      </c>
    </row>
    <row r="23" spans="1:26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127841072</v>
      </c>
      <c r="I23" s="35">
        <v>145434923.63799995</v>
      </c>
      <c r="J23" s="43">
        <v>144958251.57999983</v>
      </c>
      <c r="K23" s="10">
        <v>67955376.364999965</v>
      </c>
      <c r="L23" s="161">
        <v>71020941.676000014</v>
      </c>
      <c r="N23" s="96">
        <f>C23/C21</f>
        <v>0.97930082277516917</v>
      </c>
      <c r="O23" s="37">
        <f>D23/D21</f>
        <v>0.97944878378771327</v>
      </c>
      <c r="P23" s="37">
        <f>E23/E21</f>
        <v>0.96914040787182332</v>
      </c>
      <c r="Q23" s="37">
        <f>F23/F21</f>
        <v>0.94686780867069986</v>
      </c>
      <c r="R23" s="37">
        <f>F23/F21</f>
        <v>0.94686780867069986</v>
      </c>
      <c r="S23" s="37">
        <f>H23/H21</f>
        <v>0.93154003276480968</v>
      </c>
      <c r="T23" s="37">
        <f>I23/I21</f>
        <v>0.93130073613238129</v>
      </c>
      <c r="U23" s="94">
        <f>J23/J21</f>
        <v>0.92572669033873856</v>
      </c>
      <c r="V23" s="178">
        <f>K23/K21</f>
        <v>0.92462343757584742</v>
      </c>
      <c r="W23" s="94">
        <f>L23/L21</f>
        <v>0.92112716017753371</v>
      </c>
      <c r="Y23" s="105">
        <f t="shared" si="2"/>
        <v>4.5111446289906085E-2</v>
      </c>
      <c r="Z23" s="106">
        <f t="shared" si="3"/>
        <v>-0.34962773983137074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18">C7+C21</f>
        <v>256900477</v>
      </c>
      <c r="D24" s="84">
        <f t="shared" si="18"/>
        <v>267395384</v>
      </c>
      <c r="E24" s="84">
        <f t="shared" si="18"/>
        <v>264094212</v>
      </c>
      <c r="F24" s="84">
        <f t="shared" si="18"/>
        <v>278291317</v>
      </c>
      <c r="G24" s="84">
        <f t="shared" si="18"/>
        <v>251890992</v>
      </c>
      <c r="H24" s="84">
        <f t="shared" si="18"/>
        <v>254929562</v>
      </c>
      <c r="I24" s="84">
        <f t="shared" si="18"/>
        <v>280693976.59799993</v>
      </c>
      <c r="J24" s="167">
        <f t="shared" ref="J24" si="19">J7+J21</f>
        <v>280242023.25199997</v>
      </c>
      <c r="K24" s="170">
        <f>K7+K21</f>
        <v>129211399.88899997</v>
      </c>
      <c r="L24" s="169">
        <f>L7+L21</f>
        <v>137309612.88800001</v>
      </c>
      <c r="N24" s="89">
        <f>N7+N21</f>
        <v>1</v>
      </c>
      <c r="O24" s="85">
        <f>O7+O21</f>
        <v>1</v>
      </c>
      <c r="P24" s="85">
        <f>P7+P21</f>
        <v>1</v>
      </c>
      <c r="Q24" s="85">
        <f t="shared" ref="Q24:T24" si="20">Q7+Q21</f>
        <v>1</v>
      </c>
      <c r="R24" s="85">
        <f t="shared" si="20"/>
        <v>1</v>
      </c>
      <c r="S24" s="85">
        <f t="shared" si="20"/>
        <v>1</v>
      </c>
      <c r="T24" s="85">
        <f t="shared" si="20"/>
        <v>0.99999999999999989</v>
      </c>
      <c r="U24" s="174">
        <f t="shared" ref="U24:W24" si="21">U7+U21</f>
        <v>1</v>
      </c>
      <c r="V24" s="181">
        <f t="shared" si="21"/>
        <v>1</v>
      </c>
      <c r="W24" s="85">
        <f t="shared" si="21"/>
        <v>1</v>
      </c>
      <c r="Y24" s="93">
        <f t="shared" si="2"/>
        <v>6.2674137157842688E-2</v>
      </c>
      <c r="Z24" s="155">
        <f t="shared" si="3"/>
        <v>0</v>
      </c>
    </row>
    <row r="25" spans="1:26" x14ac:dyDescent="0.25">
      <c r="L25" s="260"/>
    </row>
    <row r="26" spans="1:26" x14ac:dyDescent="0.25">
      <c r="L26" s="260"/>
    </row>
    <row r="27" spans="1:26" x14ac:dyDescent="0.25">
      <c r="A27" s="1" t="s">
        <v>22</v>
      </c>
      <c r="L27" s="260"/>
      <c r="N27" s="1" t="s">
        <v>24</v>
      </c>
      <c r="Y27" s="1" t="str">
        <f>Y3</f>
        <v>VARIAÇÃO (JAN-JUN)</v>
      </c>
    </row>
    <row r="28" spans="1:26" ht="15" customHeight="1" thickBot="1" x14ac:dyDescent="0.3">
      <c r="L28" s="260"/>
    </row>
    <row r="29" spans="1:26" ht="24" customHeight="1" x14ac:dyDescent="0.25">
      <c r="A29" s="479" t="s">
        <v>28</v>
      </c>
      <c r="B29" s="490"/>
      <c r="C29" s="481">
        <v>2016</v>
      </c>
      <c r="D29" s="460">
        <v>2017</v>
      </c>
      <c r="E29" s="460">
        <v>2018</v>
      </c>
      <c r="F29" s="475">
        <v>2019</v>
      </c>
      <c r="G29" s="475">
        <v>2020</v>
      </c>
      <c r="H29" s="460">
        <v>2021</v>
      </c>
      <c r="I29" s="460">
        <v>2022</v>
      </c>
      <c r="J29" s="486">
        <v>2023</v>
      </c>
      <c r="K29" s="466" t="str">
        <f>K5</f>
        <v>janeiro - junho</v>
      </c>
      <c r="L29" s="467"/>
      <c r="N29" s="458">
        <v>2016</v>
      </c>
      <c r="O29" s="460">
        <v>2017</v>
      </c>
      <c r="P29" s="460">
        <v>2018</v>
      </c>
      <c r="Q29" s="460">
        <v>2019</v>
      </c>
      <c r="R29" s="460">
        <v>2020</v>
      </c>
      <c r="S29" s="460">
        <v>2021</v>
      </c>
      <c r="T29" s="460">
        <v>2022</v>
      </c>
      <c r="U29" s="486">
        <v>2023</v>
      </c>
      <c r="V29" s="466" t="str">
        <f>K5</f>
        <v>janeiro - junho</v>
      </c>
      <c r="W29" s="467"/>
      <c r="Y29" s="469" t="s">
        <v>87</v>
      </c>
      <c r="Z29" s="470"/>
    </row>
    <row r="30" spans="1:26" ht="20.25" customHeight="1" thickBot="1" x14ac:dyDescent="0.3">
      <c r="A30" s="491"/>
      <c r="B30" s="492"/>
      <c r="C30" s="493"/>
      <c r="D30" s="468"/>
      <c r="E30" s="468"/>
      <c r="F30" s="489"/>
      <c r="G30" s="489"/>
      <c r="H30" s="461"/>
      <c r="I30" s="461"/>
      <c r="J30" s="487"/>
      <c r="K30" s="166">
        <v>2023</v>
      </c>
      <c r="L30" s="168">
        <v>2024</v>
      </c>
      <c r="N30" s="485"/>
      <c r="O30" s="468"/>
      <c r="P30" s="468"/>
      <c r="Q30" s="468"/>
      <c r="R30" s="468"/>
      <c r="S30" s="468"/>
      <c r="T30" s="468"/>
      <c r="U30" s="488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J31" si="22">SUM(C32:C44)</f>
        <v>522001241</v>
      </c>
      <c r="D31" s="9">
        <f t="shared" si="22"/>
        <v>577711455</v>
      </c>
      <c r="E31" s="9">
        <f t="shared" si="22"/>
        <v>623355917</v>
      </c>
      <c r="F31" s="9">
        <f t="shared" si="22"/>
        <v>683536290</v>
      </c>
      <c r="G31" s="9">
        <f t="shared" si="22"/>
        <v>539548771</v>
      </c>
      <c r="H31" s="9">
        <f t="shared" si="22"/>
        <v>579915366</v>
      </c>
      <c r="I31" s="9">
        <f t="shared" si="22"/>
        <v>710706521.26999998</v>
      </c>
      <c r="J31" s="110">
        <f t="shared" si="22"/>
        <v>752488915.50100017</v>
      </c>
      <c r="K31" s="180">
        <f t="shared" ref="K31:L31" si="23">SUM(K32:K44)</f>
        <v>326416397.42799991</v>
      </c>
      <c r="L31" s="179">
        <f t="shared" si="23"/>
        <v>417054440.19599992</v>
      </c>
      <c r="N31" s="64">
        <f t="shared" ref="N31:T31" si="24">C31/C48</f>
        <v>0.61627549998513154</v>
      </c>
      <c r="O31" s="16">
        <f t="shared" si="24"/>
        <v>0.62152179077118219</v>
      </c>
      <c r="P31" s="16">
        <f t="shared" si="24"/>
        <v>0.63882028031149374</v>
      </c>
      <c r="Q31" s="258">
        <f t="shared" si="24"/>
        <v>0.64975710426875311</v>
      </c>
      <c r="R31" s="258">
        <f t="shared" si="24"/>
        <v>0.65932397151690492</v>
      </c>
      <c r="S31" s="258">
        <f t="shared" si="24"/>
        <v>0.68401263132974666</v>
      </c>
      <c r="T31" s="258">
        <f t="shared" si="24"/>
        <v>0.65235300332992219</v>
      </c>
      <c r="U31" s="17">
        <f>J31/J48</f>
        <v>0.65699598077686772</v>
      </c>
      <c r="V31" s="7">
        <f>K31/K48</f>
        <v>0.64831953755831651</v>
      </c>
      <c r="W31" s="17">
        <f>L31/L48</f>
        <v>0.66885150649173664</v>
      </c>
      <c r="Y31" s="102">
        <f>(L31-K31)/K31</f>
        <v>0.27767613233337246</v>
      </c>
      <c r="Z31" s="101">
        <f>(W31-V31)*100</f>
        <v>2.0531968933420131</v>
      </c>
    </row>
    <row r="32" spans="1:26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35">
        <v>106216601.93000004</v>
      </c>
      <c r="J32" s="12">
        <v>113773377.21000013</v>
      </c>
      <c r="K32" s="10">
        <v>45931244.004000001</v>
      </c>
      <c r="L32" s="161">
        <v>61503891.960000031</v>
      </c>
      <c r="N32" s="96">
        <f>C32/$C$31</f>
        <v>0.15801067798610846</v>
      </c>
      <c r="O32" s="18">
        <f>D32/$D$31</f>
        <v>0.16173759961190315</v>
      </c>
      <c r="P32" s="18">
        <f>E32/$E$31</f>
        <v>0.15611199211573379</v>
      </c>
      <c r="Q32" s="37">
        <f>F32/$F$31</f>
        <v>0.15251053459063599</v>
      </c>
      <c r="R32" s="37">
        <f>G32/$G$31</f>
        <v>0.15473623050843721</v>
      </c>
      <c r="S32" s="37">
        <f>H32/$H$31</f>
        <v>0.14922837895624927</v>
      </c>
      <c r="T32" s="37">
        <f>I32/$I$31</f>
        <v>0.14945212791940593</v>
      </c>
      <c r="U32" s="19">
        <f>J32/$J$31</f>
        <v>0.15119608391075218</v>
      </c>
      <c r="V32" s="37">
        <f>K32/$K$31</f>
        <v>0.14071365398894028</v>
      </c>
      <c r="W32" s="19">
        <f>L32/$L$31</f>
        <v>0.14747209484472942</v>
      </c>
      <c r="Y32" s="103">
        <f t="shared" ref="Y32:Y48" si="25">(L32-K32)/K32</f>
        <v>0.33904259058700564</v>
      </c>
      <c r="Z32" s="104">
        <f t="shared" ref="Z32:Z48" si="26">(W32-V32)*100</f>
        <v>0.67584408557891384</v>
      </c>
    </row>
    <row r="33" spans="1:26" ht="20.100000000000001" customHeight="1" x14ac:dyDescent="0.25">
      <c r="A33" s="24"/>
      <c r="B33" t="s">
        <v>17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35">
        <v>2492800.31</v>
      </c>
      <c r="J33" s="12">
        <v>2833871.7980000013</v>
      </c>
      <c r="K33" s="10">
        <v>1181048.335</v>
      </c>
      <c r="L33" s="161">
        <v>1526343.6640000001</v>
      </c>
      <c r="N33" s="96">
        <f t="shared" ref="N33:N44" si="27">C33/$C$31</f>
        <v>4.7108757735692813E-3</v>
      </c>
      <c r="O33" s="18">
        <f t="shared" ref="O33:O44" si="28">D33/$D$31</f>
        <v>6.3063073589219379E-3</v>
      </c>
      <c r="P33" s="18">
        <f t="shared" ref="P33:P44" si="29">E33/$E$31</f>
        <v>3.7587114136593655E-3</v>
      </c>
      <c r="Q33" s="37">
        <f t="shared" ref="Q33:Q44" si="30">F33/$F$31</f>
        <v>3.7336847177492213E-3</v>
      </c>
      <c r="R33" s="37">
        <f t="shared" ref="R33:R44" si="31">G33/$G$31</f>
        <v>3.210158363978555E-3</v>
      </c>
      <c r="S33" s="37">
        <f t="shared" ref="S33:S44" si="32">H33/$H$31</f>
        <v>3.1708144115636348E-3</v>
      </c>
      <c r="T33" s="37">
        <f t="shared" ref="T33:T44" si="33">I33/$I$31</f>
        <v>3.507496041467975E-3</v>
      </c>
      <c r="U33" s="19">
        <f t="shared" ref="U33:U44" si="34">J33/$J$31</f>
        <v>3.7659980627265926E-3</v>
      </c>
      <c r="V33" s="37">
        <f t="shared" ref="V33:V44" si="35">K33/$K$31</f>
        <v>3.618226119478304E-3</v>
      </c>
      <c r="W33" s="19">
        <f t="shared" ref="W33:W44" si="36">L33/$L$31</f>
        <v>3.6598187595908963E-3</v>
      </c>
      <c r="Y33" s="103">
        <f t="shared" si="25"/>
        <v>0.2923634188096122</v>
      </c>
      <c r="Z33" s="104">
        <f t="shared" si="26"/>
        <v>4.159264011259229E-3</v>
      </c>
    </row>
    <row r="34" spans="1:26" ht="20.100000000000001" customHeight="1" x14ac:dyDescent="0.25">
      <c r="A34" s="24"/>
      <c r="B34" t="s">
        <v>14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35">
        <v>150576080.28600016</v>
      </c>
      <c r="J34" s="12">
        <v>160968586.0330002</v>
      </c>
      <c r="K34" s="10">
        <v>68587790.686000004</v>
      </c>
      <c r="L34" s="161">
        <v>93662785.761000007</v>
      </c>
      <c r="N34" s="96">
        <f t="shared" si="27"/>
        <v>0.16044727947303863</v>
      </c>
      <c r="O34" s="18">
        <f t="shared" si="28"/>
        <v>0.18230409158149721</v>
      </c>
      <c r="P34" s="18">
        <f t="shared" si="29"/>
        <v>0.17902589027642132</v>
      </c>
      <c r="Q34" s="37">
        <f t="shared" si="30"/>
        <v>0.18146177871550903</v>
      </c>
      <c r="R34" s="37">
        <f t="shared" si="31"/>
        <v>0.18886533984895315</v>
      </c>
      <c r="S34" s="37">
        <f t="shared" si="32"/>
        <v>0.19909552801882474</v>
      </c>
      <c r="T34" s="37">
        <f t="shared" si="33"/>
        <v>0.21186815623547059</v>
      </c>
      <c r="U34" s="19">
        <f t="shared" si="34"/>
        <v>0.21391489325238605</v>
      </c>
      <c r="V34" s="37">
        <f t="shared" si="35"/>
        <v>0.21012360661547011</v>
      </c>
      <c r="W34" s="19">
        <f t="shared" si="36"/>
        <v>0.22458167743516175</v>
      </c>
      <c r="Y34" s="103">
        <f t="shared" si="25"/>
        <v>0.36558977660900599</v>
      </c>
      <c r="Z34" s="104">
        <f t="shared" si="26"/>
        <v>1.4458070819691637</v>
      </c>
    </row>
    <row r="35" spans="1:26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35"/>
      <c r="J35" s="12"/>
      <c r="K35" s="10"/>
      <c r="L35" s="161"/>
      <c r="N35" s="96">
        <f t="shared" si="27"/>
        <v>7.2783351869464235E-4</v>
      </c>
      <c r="O35" s="18">
        <f t="shared" si="28"/>
        <v>4.1054231822354985E-4</v>
      </c>
      <c r="P35" s="18">
        <f t="shared" si="29"/>
        <v>1.0827939249351828E-3</v>
      </c>
      <c r="Q35" s="37">
        <f t="shared" si="30"/>
        <v>9.687254498221301E-4</v>
      </c>
      <c r="R35" s="37">
        <f t="shared" si="31"/>
        <v>3.323128688954052E-4</v>
      </c>
      <c r="S35" s="37">
        <f t="shared" si="32"/>
        <v>0</v>
      </c>
      <c r="T35" s="37">
        <f t="shared" si="33"/>
        <v>0</v>
      </c>
      <c r="U35" s="19">
        <f t="shared" si="34"/>
        <v>0</v>
      </c>
      <c r="V35" s="37">
        <f t="shared" si="35"/>
        <v>0</v>
      </c>
      <c r="W35" s="19">
        <f t="shared" si="36"/>
        <v>0</v>
      </c>
      <c r="Y35" s="103"/>
      <c r="Z35" s="104">
        <f t="shared" si="26"/>
        <v>0</v>
      </c>
    </row>
    <row r="36" spans="1:26" ht="20.100000000000001" customHeight="1" x14ac:dyDescent="0.25">
      <c r="A36" s="24"/>
      <c r="B36" t="s">
        <v>15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35">
        <v>288990.89199999999</v>
      </c>
      <c r="J36" s="12">
        <v>293419.18099999998</v>
      </c>
      <c r="K36" s="10">
        <v>138143.73100000003</v>
      </c>
      <c r="L36" s="161">
        <v>144290.41500000001</v>
      </c>
      <c r="N36" s="96">
        <f t="shared" si="27"/>
        <v>6.5067469830019042E-4</v>
      </c>
      <c r="O36" s="18">
        <f t="shared" si="28"/>
        <v>3.1860714965397389E-4</v>
      </c>
      <c r="P36" s="18">
        <f t="shared" si="29"/>
        <v>2.8323786649802506E-4</v>
      </c>
      <c r="Q36" s="37">
        <f t="shared" si="30"/>
        <v>3.4967711809419806E-4</v>
      </c>
      <c r="R36" s="37">
        <f t="shared" si="31"/>
        <v>8.3620985580930925E-4</v>
      </c>
      <c r="S36" s="37">
        <f t="shared" si="32"/>
        <v>3.952387079876066E-4</v>
      </c>
      <c r="T36" s="37">
        <f t="shared" si="33"/>
        <v>4.0662479286609967E-4</v>
      </c>
      <c r="U36" s="19">
        <f t="shared" si="34"/>
        <v>3.8993156570903668E-4</v>
      </c>
      <c r="V36" s="37">
        <f t="shared" si="35"/>
        <v>4.2321320892119526E-4</v>
      </c>
      <c r="W36" s="19">
        <f t="shared" si="36"/>
        <v>3.4597501211637729E-4</v>
      </c>
      <c r="Y36" s="103">
        <f t="shared" si="25"/>
        <v>4.4494845734259041E-2</v>
      </c>
      <c r="Z36" s="104">
        <f t="shared" si="26"/>
        <v>-7.7238196804817975E-3</v>
      </c>
    </row>
    <row r="37" spans="1:26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35">
        <v>2310295.9960000012</v>
      </c>
      <c r="J37" s="12">
        <v>2772058.3170000012</v>
      </c>
      <c r="K37" s="10">
        <v>1164348.7979999995</v>
      </c>
      <c r="L37" s="161">
        <v>1719450.135</v>
      </c>
      <c r="N37" s="96">
        <f t="shared" si="27"/>
        <v>5.2043880102576228E-3</v>
      </c>
      <c r="O37" s="18">
        <f t="shared" si="28"/>
        <v>4.3944619377505678E-3</v>
      </c>
      <c r="P37" s="18">
        <f t="shared" si="29"/>
        <v>5.5205973123056114E-3</v>
      </c>
      <c r="Q37" s="37">
        <f t="shared" si="30"/>
        <v>4.39209160350506E-3</v>
      </c>
      <c r="R37" s="37">
        <f t="shared" si="31"/>
        <v>3.7245474515222275E-3</v>
      </c>
      <c r="S37" s="37">
        <f t="shared" si="32"/>
        <v>3.5668463387466096E-3</v>
      </c>
      <c r="T37" s="37">
        <f t="shared" si="33"/>
        <v>3.2507032464984395E-3</v>
      </c>
      <c r="U37" s="19">
        <f t="shared" si="34"/>
        <v>3.6838526919089438E-3</v>
      </c>
      <c r="V37" s="37">
        <f t="shared" si="35"/>
        <v>3.5670658924444156E-3</v>
      </c>
      <c r="W37" s="19">
        <f t="shared" si="36"/>
        <v>4.1228433731383442E-3</v>
      </c>
      <c r="Y37" s="103">
        <f t="shared" si="25"/>
        <v>0.47674832314294258</v>
      </c>
      <c r="Z37" s="104">
        <f t="shared" si="26"/>
        <v>5.5577748069392863E-2</v>
      </c>
    </row>
    <row r="38" spans="1:26" ht="20.100000000000001" customHeight="1" x14ac:dyDescent="0.25">
      <c r="A38" s="24"/>
      <c r="B38" t="s">
        <v>16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35">
        <v>33971252.691999979</v>
      </c>
      <c r="J38" s="12">
        <v>35678203.028000012</v>
      </c>
      <c r="K38" s="10">
        <v>15301467.308000004</v>
      </c>
      <c r="L38" s="161">
        <v>18917922.844999999</v>
      </c>
      <c r="N38" s="96">
        <f t="shared" si="27"/>
        <v>6.4536486418046657E-2</v>
      </c>
      <c r="O38" s="18">
        <f t="shared" si="28"/>
        <v>5.3656483235216448E-2</v>
      </c>
      <c r="P38" s="18">
        <f t="shared" si="29"/>
        <v>4.9541932879414698E-2</v>
      </c>
      <c r="Q38" s="37">
        <f t="shared" si="30"/>
        <v>4.7659836758630621E-2</v>
      </c>
      <c r="R38" s="37">
        <f t="shared" si="31"/>
        <v>4.5295017454501811E-2</v>
      </c>
      <c r="S38" s="37">
        <f t="shared" si="32"/>
        <v>4.1745394965099096E-2</v>
      </c>
      <c r="T38" s="37">
        <f t="shared" si="33"/>
        <v>4.7799269706003129E-2</v>
      </c>
      <c r="U38" s="19">
        <f t="shared" si="34"/>
        <v>4.7413592802554166E-2</v>
      </c>
      <c r="V38" s="37">
        <f t="shared" si="35"/>
        <v>4.6877140451791068E-2</v>
      </c>
      <c r="W38" s="19">
        <f t="shared" si="36"/>
        <v>4.5360799506436823E-2</v>
      </c>
      <c r="Y38" s="103">
        <f t="shared" si="25"/>
        <v>0.23634697667910698</v>
      </c>
      <c r="Z38" s="104">
        <f t="shared" si="26"/>
        <v>-0.15163409453542442</v>
      </c>
    </row>
    <row r="39" spans="1:26" ht="20.100000000000001" customHeight="1" x14ac:dyDescent="0.25">
      <c r="A39" s="24"/>
      <c r="B39" t="s">
        <v>84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35">
        <v>6241251.3999999985</v>
      </c>
      <c r="J39" s="12">
        <v>7585759.3530000066</v>
      </c>
      <c r="K39" s="10">
        <v>3314890.2310000029</v>
      </c>
      <c r="L39" s="161">
        <v>5276612.3319999967</v>
      </c>
      <c r="N39" s="96">
        <f t="shared" si="27"/>
        <v>3.7473914741133728E-3</v>
      </c>
      <c r="O39" s="18">
        <f t="shared" si="28"/>
        <v>3.9311077880565823E-3</v>
      </c>
      <c r="P39" s="18">
        <f t="shared" si="29"/>
        <v>6.0403100336657266E-3</v>
      </c>
      <c r="Q39" s="37">
        <f t="shared" si="30"/>
        <v>8.1524596155677417E-3</v>
      </c>
      <c r="R39" s="37">
        <f t="shared" si="31"/>
        <v>9.5687698267410189E-3</v>
      </c>
      <c r="S39" s="37">
        <f t="shared" si="32"/>
        <v>8.9312360107388494E-3</v>
      </c>
      <c r="T39" s="37">
        <f t="shared" si="33"/>
        <v>8.7817562006426621E-3</v>
      </c>
      <c r="U39" s="19">
        <f t="shared" si="34"/>
        <v>1.0080891820113361E-2</v>
      </c>
      <c r="V39" s="37">
        <f t="shared" si="35"/>
        <v>1.0155403518694837E-2</v>
      </c>
      <c r="W39" s="19">
        <f t="shared" si="36"/>
        <v>1.2652094842870363E-2</v>
      </c>
      <c r="Y39" s="103">
        <f t="shared" si="25"/>
        <v>0.59179096871880466</v>
      </c>
      <c r="Z39" s="104">
        <f t="shared" si="26"/>
        <v>0.24966913241755256</v>
      </c>
    </row>
    <row r="40" spans="1:26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35">
        <v>30214674.074999966</v>
      </c>
      <c r="J40" s="12">
        <v>27911433.345999971</v>
      </c>
      <c r="K40" s="10">
        <v>13550569.779000005</v>
      </c>
      <c r="L40" s="161">
        <v>13379975.805000003</v>
      </c>
      <c r="N40" s="96">
        <f t="shared" si="27"/>
        <v>3.2035709279089629E-2</v>
      </c>
      <c r="O40" s="18">
        <f t="shared" si="28"/>
        <v>3.6031830111452438E-2</v>
      </c>
      <c r="P40" s="18">
        <f t="shared" si="29"/>
        <v>4.0346893827591594E-2</v>
      </c>
      <c r="Q40" s="37">
        <f t="shared" si="30"/>
        <v>3.432966521792135E-2</v>
      </c>
      <c r="R40" s="37">
        <f t="shared" si="31"/>
        <v>3.3598143438269459E-2</v>
      </c>
      <c r="S40" s="37">
        <f t="shared" si="32"/>
        <v>4.0181363292242887E-2</v>
      </c>
      <c r="T40" s="37">
        <f t="shared" si="33"/>
        <v>4.2513573705511704E-2</v>
      </c>
      <c r="U40" s="19">
        <f t="shared" si="34"/>
        <v>3.7092152151393214E-2</v>
      </c>
      <c r="V40" s="37">
        <f t="shared" si="35"/>
        <v>4.1513140533906402E-2</v>
      </c>
      <c r="W40" s="19">
        <f t="shared" si="36"/>
        <v>3.2082084532445973E-2</v>
      </c>
      <c r="Y40" s="103">
        <f t="shared" si="25"/>
        <v>-1.2589431793811308E-2</v>
      </c>
      <c r="Z40" s="104">
        <f t="shared" si="26"/>
        <v>-0.94310560014604294</v>
      </c>
    </row>
    <row r="41" spans="1:26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35">
        <v>34684005.423000023</v>
      </c>
      <c r="J41" s="12">
        <v>33990278.417000033</v>
      </c>
      <c r="K41" s="10">
        <v>15368071.391000008</v>
      </c>
      <c r="L41" s="161">
        <v>18207734.449000016</v>
      </c>
      <c r="N41" s="96">
        <f t="shared" si="27"/>
        <v>3.4861148922057827E-2</v>
      </c>
      <c r="O41" s="18">
        <f t="shared" si="28"/>
        <v>3.3918742359020732E-2</v>
      </c>
      <c r="P41" s="18">
        <f t="shared" si="29"/>
        <v>3.1110960000721385E-2</v>
      </c>
      <c r="Q41" s="37">
        <f t="shared" si="30"/>
        <v>4.8317321966914149E-2</v>
      </c>
      <c r="R41" s="37">
        <f t="shared" si="31"/>
        <v>5.1117529095437417E-2</v>
      </c>
      <c r="S41" s="37">
        <f t="shared" si="32"/>
        <v>4.7661716899565651E-2</v>
      </c>
      <c r="T41" s="37">
        <f t="shared" si="33"/>
        <v>4.8802148826524477E-2</v>
      </c>
      <c r="U41" s="19">
        <f t="shared" si="34"/>
        <v>4.517047057679198E-2</v>
      </c>
      <c r="V41" s="37">
        <f t="shared" si="35"/>
        <v>4.7081186827907004E-2</v>
      </c>
      <c r="W41" s="19">
        <f t="shared" si="36"/>
        <v>4.3657932140569143E-2</v>
      </c>
      <c r="Y41" s="103">
        <f t="shared" si="25"/>
        <v>0.18477680027325988</v>
      </c>
      <c r="Z41" s="104">
        <f t="shared" si="26"/>
        <v>-0.34232546873378611</v>
      </c>
    </row>
    <row r="42" spans="1:26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35">
        <v>87095660.13500005</v>
      </c>
      <c r="J42" s="12">
        <v>90146205.217000067</v>
      </c>
      <c r="K42" s="10">
        <v>40734560.344000041</v>
      </c>
      <c r="L42" s="161">
        <v>45026915.886999965</v>
      </c>
      <c r="N42" s="96">
        <f t="shared" si="27"/>
        <v>9.4141868141650639E-2</v>
      </c>
      <c r="O42" s="18">
        <f t="shared" si="28"/>
        <v>9.2731851751147981E-2</v>
      </c>
      <c r="P42" s="18">
        <f t="shared" si="29"/>
        <v>0.10346594175346538</v>
      </c>
      <c r="Q42" s="37">
        <f t="shared" si="30"/>
        <v>0.11194953379871024</v>
      </c>
      <c r="R42" s="37">
        <f t="shared" si="31"/>
        <v>0.13047970597638522</v>
      </c>
      <c r="S42" s="37">
        <f t="shared" si="32"/>
        <v>0.13451396630176549</v>
      </c>
      <c r="T42" s="37">
        <f t="shared" si="33"/>
        <v>0.12254799629439743</v>
      </c>
      <c r="U42" s="19">
        <f t="shared" si="34"/>
        <v>0.11979738619402992</v>
      </c>
      <c r="V42" s="37">
        <f t="shared" si="35"/>
        <v>0.12479324159254336</v>
      </c>
      <c r="W42" s="19">
        <f t="shared" si="36"/>
        <v>0.1079641206213726</v>
      </c>
      <c r="Y42" s="103">
        <f t="shared" si="25"/>
        <v>0.10537380314777747</v>
      </c>
      <c r="Z42" s="104">
        <f t="shared" si="26"/>
        <v>-1.6829120971170757</v>
      </c>
    </row>
    <row r="43" spans="1:26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212648099</v>
      </c>
      <c r="I43" s="35">
        <v>252658985.71499977</v>
      </c>
      <c r="J43" s="12">
        <v>271841782.69299972</v>
      </c>
      <c r="K43" s="10">
        <v>119503379.58899987</v>
      </c>
      <c r="L43" s="161">
        <v>154556074.38099995</v>
      </c>
      <c r="N43" s="96">
        <f t="shared" si="27"/>
        <v>0.433466398598083</v>
      </c>
      <c r="O43" s="18">
        <f t="shared" si="28"/>
        <v>0.41547383373244695</v>
      </c>
      <c r="P43" s="18">
        <f t="shared" si="29"/>
        <v>0.41163387721560685</v>
      </c>
      <c r="Q43" s="37">
        <f t="shared" si="30"/>
        <v>0.39726462950489433</v>
      </c>
      <c r="R43" s="37">
        <f t="shared" si="31"/>
        <v>0.37282670967292408</v>
      </c>
      <c r="S43" s="37">
        <f t="shared" si="32"/>
        <v>0.36668816083759365</v>
      </c>
      <c r="T43" s="37">
        <f t="shared" si="33"/>
        <v>0.35550396422915853</v>
      </c>
      <c r="U43" s="19">
        <f t="shared" si="34"/>
        <v>0.36125685985953687</v>
      </c>
      <c r="V43" s="37">
        <f t="shared" si="35"/>
        <v>0.36610715800623839</v>
      </c>
      <c r="W43" s="19">
        <f t="shared" si="36"/>
        <v>0.37058968682449323</v>
      </c>
      <c r="Y43" s="103">
        <f t="shared" si="25"/>
        <v>0.29331969449361617</v>
      </c>
      <c r="Z43" s="104">
        <f t="shared" si="26"/>
        <v>0.44825288182548384</v>
      </c>
    </row>
    <row r="44" spans="1:26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35">
        <v>3955922.4160000011</v>
      </c>
      <c r="J44" s="12">
        <v>4693940.907999998</v>
      </c>
      <c r="K44" s="10">
        <v>1640883.2319999998</v>
      </c>
      <c r="L44" s="161">
        <v>3132442.5619999999</v>
      </c>
      <c r="N44" s="96">
        <f t="shared" si="27"/>
        <v>7.4592677069899921E-3</v>
      </c>
      <c r="O44" s="18">
        <f t="shared" si="28"/>
        <v>8.7845410647085058E-3</v>
      </c>
      <c r="P44" s="18">
        <f t="shared" si="29"/>
        <v>1.2076861379981093E-2</v>
      </c>
      <c r="Q44" s="37">
        <f t="shared" si="30"/>
        <v>8.9100609420459595E-3</v>
      </c>
      <c r="R44" s="37">
        <f t="shared" si="31"/>
        <v>5.4093256381451378E-3</v>
      </c>
      <c r="S44" s="37">
        <f t="shared" si="32"/>
        <v>4.8213552596224878E-3</v>
      </c>
      <c r="T44" s="37">
        <f t="shared" si="33"/>
        <v>5.566182802053018E-3</v>
      </c>
      <c r="U44" s="19">
        <f t="shared" si="34"/>
        <v>6.2378871120976117E-3</v>
      </c>
      <c r="V44" s="37">
        <f t="shared" si="35"/>
        <v>5.0269632436646863E-3</v>
      </c>
      <c r="W44" s="19">
        <f t="shared" si="36"/>
        <v>7.5108721070752046E-3</v>
      </c>
      <c r="Y44" s="105">
        <f t="shared" si="25"/>
        <v>0.90899785000667266</v>
      </c>
      <c r="Z44" s="106">
        <f t="shared" si="26"/>
        <v>0.24839088634105183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37">C46+C47</f>
        <v>325024547</v>
      </c>
      <c r="D45" s="36">
        <f t="shared" si="37"/>
        <v>351799728</v>
      </c>
      <c r="E45" s="36">
        <f t="shared" si="37"/>
        <v>352436393</v>
      </c>
      <c r="F45" s="36">
        <f t="shared" si="37"/>
        <v>368451115</v>
      </c>
      <c r="G45" s="36">
        <f t="shared" si="37"/>
        <v>278787577</v>
      </c>
      <c r="H45" s="36">
        <f t="shared" si="37"/>
        <v>267898460</v>
      </c>
      <c r="I45" s="36">
        <f t="shared" si="37"/>
        <v>378744309.24999994</v>
      </c>
      <c r="J45" s="15">
        <f t="shared" si="37"/>
        <v>392858906.27899987</v>
      </c>
      <c r="K45" s="13">
        <f>SUM(K46:K47)</f>
        <v>177064337.79300007</v>
      </c>
      <c r="L45" s="160">
        <f>SUM(L46:L47)</f>
        <v>206483723.57900006</v>
      </c>
      <c r="N45" s="20">
        <f t="shared" ref="N45:T45" si="38">C45/C48</f>
        <v>0.38372450001486852</v>
      </c>
      <c r="O45" s="21">
        <f t="shared" si="38"/>
        <v>0.37847820922881786</v>
      </c>
      <c r="P45" s="21">
        <f t="shared" si="38"/>
        <v>0.36117971968850626</v>
      </c>
      <c r="Q45" s="21">
        <f t="shared" si="38"/>
        <v>0.35024289573124689</v>
      </c>
      <c r="R45" s="21">
        <f t="shared" si="38"/>
        <v>0.34067602848309508</v>
      </c>
      <c r="S45" s="21">
        <f t="shared" si="38"/>
        <v>0.31598736867025334</v>
      </c>
      <c r="T45" s="21">
        <f t="shared" si="38"/>
        <v>0.34764699667007781</v>
      </c>
      <c r="U45" s="21">
        <f t="shared" ref="U45" si="39">J45/J48</f>
        <v>0.34300401922313234</v>
      </c>
      <c r="V45" s="27">
        <f t="shared" ref="V45" si="40">K45/K48</f>
        <v>0.35168046244168349</v>
      </c>
      <c r="W45" s="22">
        <f>L45/L48</f>
        <v>0.33114849350826342</v>
      </c>
      <c r="Y45" s="102">
        <f t="shared" si="25"/>
        <v>0.1661508249074593</v>
      </c>
      <c r="Z45" s="101">
        <f t="shared" si="26"/>
        <v>-2.0531968933420073</v>
      </c>
    </row>
    <row r="46" spans="1:26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35">
        <v>14519338.363999998</v>
      </c>
      <c r="J46" s="12">
        <v>17779212.498999991</v>
      </c>
      <c r="K46" s="10">
        <v>7778472.1340000033</v>
      </c>
      <c r="L46" s="161">
        <v>9191920.5960000046</v>
      </c>
      <c r="N46" s="96">
        <f t="shared" ref="N46:S46" si="41">C46/C45</f>
        <v>1.3974544513402552E-2</v>
      </c>
      <c r="O46" s="37">
        <f t="shared" si="41"/>
        <v>1.2802252649837182E-2</v>
      </c>
      <c r="P46" s="37">
        <f t="shared" si="41"/>
        <v>1.5664290378774818E-2</v>
      </c>
      <c r="Q46" s="37">
        <f t="shared" si="41"/>
        <v>2.5766362520032001E-2</v>
      </c>
      <c r="R46" s="37">
        <f t="shared" si="41"/>
        <v>3.2878419830019899E-2</v>
      </c>
      <c r="S46" s="37">
        <f t="shared" si="41"/>
        <v>4.0755351859805389E-2</v>
      </c>
      <c r="T46" s="37">
        <f>I46/I45</f>
        <v>3.8335462763127971E-2</v>
      </c>
      <c r="U46" s="19">
        <f>J46/J45</f>
        <v>4.5255974129229951E-2</v>
      </c>
      <c r="V46" s="37">
        <f>K46/K45</f>
        <v>4.3930202043810491E-2</v>
      </c>
      <c r="W46" s="19">
        <f>L46/L45</f>
        <v>4.4516441473815262E-2</v>
      </c>
      <c r="Y46" s="103">
        <f t="shared" si="25"/>
        <v>0.18171286566956552</v>
      </c>
      <c r="Z46" s="104">
        <f t="shared" si="26"/>
        <v>5.8623943000477019E-2</v>
      </c>
    </row>
    <row r="47" spans="1:26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256980164</v>
      </c>
      <c r="I47" s="35">
        <v>364224970.88599992</v>
      </c>
      <c r="J47" s="43">
        <v>375079693.77999985</v>
      </c>
      <c r="K47" s="10">
        <v>169285865.65900007</v>
      </c>
      <c r="L47" s="161">
        <v>197291802.98300004</v>
      </c>
      <c r="N47" s="96">
        <f t="shared" ref="N47:S47" si="42">C47/C45</f>
        <v>0.98602545548659748</v>
      </c>
      <c r="O47" s="37">
        <f t="shared" si="42"/>
        <v>0.98719774735016286</v>
      </c>
      <c r="P47" s="37">
        <f t="shared" si="42"/>
        <v>0.98433570962122519</v>
      </c>
      <c r="Q47" s="37">
        <f t="shared" si="42"/>
        <v>0.97423363747996805</v>
      </c>
      <c r="R47" s="37">
        <f t="shared" si="42"/>
        <v>0.96712158016998007</v>
      </c>
      <c r="S47" s="37">
        <f t="shared" si="42"/>
        <v>0.95924464814019461</v>
      </c>
      <c r="T47" s="37">
        <f>I47/I45</f>
        <v>0.96166453723687195</v>
      </c>
      <c r="U47" s="94">
        <f>J47/J45</f>
        <v>0.95474402587077001</v>
      </c>
      <c r="V47" s="178">
        <f>K47/K45</f>
        <v>0.95606979795618952</v>
      </c>
      <c r="W47" s="94">
        <f>L47/L45</f>
        <v>0.95548355852618472</v>
      </c>
      <c r="Y47" s="105">
        <f t="shared" si="25"/>
        <v>0.16543576875114641</v>
      </c>
      <c r="Z47" s="106">
        <f t="shared" si="26"/>
        <v>-5.8623943000479795E-2</v>
      </c>
    </row>
    <row r="48" spans="1:26" ht="20.100000000000001" customHeight="1" thickBot="1" x14ac:dyDescent="0.3">
      <c r="A48" s="74" t="s">
        <v>5</v>
      </c>
      <c r="B48" s="100"/>
      <c r="C48" s="83">
        <f t="shared" ref="C48:L48" si="43">C31+C45</f>
        <v>847025788</v>
      </c>
      <c r="D48" s="84">
        <f t="shared" si="43"/>
        <v>929511183</v>
      </c>
      <c r="E48" s="84">
        <f t="shared" si="43"/>
        <v>975792310</v>
      </c>
      <c r="F48" s="84">
        <f t="shared" si="43"/>
        <v>1051987405</v>
      </c>
      <c r="G48" s="84">
        <f t="shared" si="43"/>
        <v>818336348</v>
      </c>
      <c r="H48" s="84">
        <f t="shared" si="43"/>
        <v>847813826</v>
      </c>
      <c r="I48" s="84">
        <f t="shared" si="43"/>
        <v>1089450830.52</v>
      </c>
      <c r="J48" s="167">
        <f t="shared" si="43"/>
        <v>1145347821.78</v>
      </c>
      <c r="K48" s="170">
        <f t="shared" si="43"/>
        <v>503480735.22099996</v>
      </c>
      <c r="L48" s="169">
        <f t="shared" si="43"/>
        <v>623538163.77499998</v>
      </c>
      <c r="N48" s="89">
        <f t="shared" ref="N48:T48" si="44">N31+N45</f>
        <v>1</v>
      </c>
      <c r="O48" s="85">
        <f t="shared" si="44"/>
        <v>1</v>
      </c>
      <c r="P48" s="85">
        <f t="shared" si="44"/>
        <v>1</v>
      </c>
      <c r="Q48" s="85">
        <f t="shared" si="44"/>
        <v>1</v>
      </c>
      <c r="R48" s="85">
        <f t="shared" si="44"/>
        <v>1</v>
      </c>
      <c r="S48" s="85">
        <f t="shared" si="44"/>
        <v>1</v>
      </c>
      <c r="T48" s="85">
        <f t="shared" si="44"/>
        <v>1</v>
      </c>
      <c r="U48" s="174">
        <f t="shared" ref="U48:W48" si="45">U31+U45</f>
        <v>1</v>
      </c>
      <c r="V48" s="181">
        <f t="shared" si="45"/>
        <v>1</v>
      </c>
      <c r="W48" s="85">
        <f t="shared" si="45"/>
        <v>1</v>
      </c>
      <c r="Y48" s="93">
        <f t="shared" si="25"/>
        <v>0.2384548606438765</v>
      </c>
      <c r="Z48" s="155">
        <f t="shared" si="26"/>
        <v>0</v>
      </c>
    </row>
    <row r="49" spans="1:14" ht="15" customHeight="1" x14ac:dyDescent="0.25">
      <c r="L49" s="260"/>
    </row>
    <row r="50" spans="1:14" ht="15" customHeight="1" x14ac:dyDescent="0.25">
      <c r="L50" s="260"/>
    </row>
    <row r="51" spans="1:14" ht="15" customHeight="1" x14ac:dyDescent="0.25">
      <c r="A51" s="1" t="s">
        <v>26</v>
      </c>
      <c r="N51" s="1" t="str">
        <f>Y3</f>
        <v>VARIAÇÃO (JAN-JUN)</v>
      </c>
    </row>
    <row r="52" spans="1:14" ht="15" customHeight="1" thickBot="1" x14ac:dyDescent="0.3"/>
    <row r="53" spans="1:14" ht="24" customHeight="1" x14ac:dyDescent="0.25">
      <c r="A53" s="479" t="s">
        <v>28</v>
      </c>
      <c r="B53" s="490"/>
      <c r="C53" s="481">
        <v>2016</v>
      </c>
      <c r="D53" s="460">
        <v>2017</v>
      </c>
      <c r="E53" s="460">
        <v>2018</v>
      </c>
      <c r="F53" s="460">
        <v>2019</v>
      </c>
      <c r="G53" s="460">
        <v>2020</v>
      </c>
      <c r="H53" s="460">
        <v>2021</v>
      </c>
      <c r="I53" s="460">
        <v>2022</v>
      </c>
      <c r="J53" s="486">
        <v>2023</v>
      </c>
      <c r="K53" s="466" t="str">
        <f>K5</f>
        <v>janeiro - junho</v>
      </c>
      <c r="L53" s="467"/>
      <c r="N53" s="473" t="s">
        <v>90</v>
      </c>
    </row>
    <row r="54" spans="1:14" ht="20.100000000000001" customHeight="1" thickBot="1" x14ac:dyDescent="0.3">
      <c r="A54" s="491"/>
      <c r="B54" s="492"/>
      <c r="C54" s="493">
        <v>2016</v>
      </c>
      <c r="D54" s="468">
        <v>2017</v>
      </c>
      <c r="E54" s="468">
        <v>2018</v>
      </c>
      <c r="F54" s="468"/>
      <c r="G54" s="468"/>
      <c r="H54" s="461"/>
      <c r="I54" s="461"/>
      <c r="J54" s="487"/>
      <c r="K54" s="166">
        <v>2023</v>
      </c>
      <c r="L54" s="168">
        <v>2024</v>
      </c>
      <c r="N54" s="474"/>
    </row>
    <row r="55" spans="1:14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E55" si="46">D31/D7</f>
        <v>5.141440611815919</v>
      </c>
      <c r="E55" s="112">
        <f t="shared" si="46"/>
        <v>5.4155944930994329</v>
      </c>
      <c r="F55" s="112">
        <f t="shared" ref="F55:H55" si="47">F31/F7</f>
        <v>5.4857998961083991</v>
      </c>
      <c r="G55" s="112">
        <f t="shared" si="47"/>
        <v>4.8001473258470018</v>
      </c>
      <c r="H55" s="112">
        <f t="shared" si="47"/>
        <v>4.927343918472844</v>
      </c>
      <c r="I55" s="112">
        <f t="shared" ref="I55:J55" si="48">I31/I7</f>
        <v>5.7070763263580355</v>
      </c>
      <c r="J55" s="112">
        <f t="shared" si="48"/>
        <v>6.0854679928238093</v>
      </c>
      <c r="K55" s="182">
        <f t="shared" ref="K55:L55" si="49">K31/K7</f>
        <v>5.8585536473786188</v>
      </c>
      <c r="L55" s="183">
        <f t="shared" si="49"/>
        <v>6.9269630434876772</v>
      </c>
      <c r="N55" s="23">
        <f>(L55-K55)/K55</f>
        <v>0.18236743408283254</v>
      </c>
    </row>
    <row r="56" spans="1:14" ht="20.100000000000001" customHeight="1" x14ac:dyDescent="0.25">
      <c r="A56" s="24"/>
      <c r="B56" t="s">
        <v>10</v>
      </c>
      <c r="C56" s="116">
        <f t="shared" ref="C56:E56" si="50">C32/C8</f>
        <v>4.4284265812641523</v>
      </c>
      <c r="D56" s="117">
        <f t="shared" si="50"/>
        <v>4.6757027816022907</v>
      </c>
      <c r="E56" s="117">
        <f t="shared" si="50"/>
        <v>4.7856998097440906</v>
      </c>
      <c r="F56" s="117">
        <f t="shared" ref="F56:H56" si="51">F32/F8</f>
        <v>4.8555469169707486</v>
      </c>
      <c r="G56" s="117">
        <f t="shared" si="51"/>
        <v>4.1952809075036406</v>
      </c>
      <c r="H56" s="117">
        <f t="shared" si="51"/>
        <v>4.2433703704684378</v>
      </c>
      <c r="I56" s="117">
        <f t="shared" ref="I56:J56" si="52">I32/I8</f>
        <v>4.9493575676530766</v>
      </c>
      <c r="J56" s="117">
        <f t="shared" si="52"/>
        <v>5.471705594077207</v>
      </c>
      <c r="K56" s="116">
        <f t="shared" ref="K56:L56" si="53">K32/K8</f>
        <v>5.2854874297161096</v>
      </c>
      <c r="L56" s="184">
        <f t="shared" si="53"/>
        <v>6.69898543830001</v>
      </c>
      <c r="N56" s="42">
        <f t="shared" ref="N56:N72" si="54">(L56-K56)/K56</f>
        <v>0.26743001991394788</v>
      </c>
    </row>
    <row r="57" spans="1:14" ht="20.100000000000001" customHeight="1" x14ac:dyDescent="0.25">
      <c r="A57" s="24"/>
      <c r="B57" t="s">
        <v>17</v>
      </c>
      <c r="C57" s="116">
        <f t="shared" ref="C57:E57" si="55">C33/C9</f>
        <v>4.5605208350719852</v>
      </c>
      <c r="D57" s="117">
        <f t="shared" si="55"/>
        <v>5.2979740105632986</v>
      </c>
      <c r="E57" s="117">
        <f t="shared" si="55"/>
        <v>5.4536789402752657</v>
      </c>
      <c r="F57" s="117">
        <f t="shared" ref="F57:H57" si="56">F33/F9</f>
        <v>6.4971067216215594</v>
      </c>
      <c r="G57" s="117">
        <f t="shared" si="56"/>
        <v>6.2842852685277233</v>
      </c>
      <c r="H57" s="117">
        <f t="shared" si="56"/>
        <v>6.1706281691180669</v>
      </c>
      <c r="I57" s="117">
        <f t="shared" ref="I57:J57" si="57">I33/I9</f>
        <v>6.5271148408479984</v>
      </c>
      <c r="J57" s="117">
        <f t="shared" si="57"/>
        <v>7.57261963179291</v>
      </c>
      <c r="K57" s="116">
        <f t="shared" ref="K57:L57" si="58">K33/K9</f>
        <v>6.9366015339587186</v>
      </c>
      <c r="L57" s="184">
        <f t="shared" si="58"/>
        <v>9.1849110772533393</v>
      </c>
      <c r="N57" s="95">
        <f t="shared" si="54"/>
        <v>0.32412263156357352</v>
      </c>
    </row>
    <row r="58" spans="1:14" ht="20.100000000000001" customHeight="1" x14ac:dyDescent="0.25">
      <c r="A58" s="24"/>
      <c r="B58" t="s">
        <v>14</v>
      </c>
      <c r="C58" s="116">
        <f t="shared" ref="C58:E58" si="59">C34/C10</f>
        <v>7.1257603596772681</v>
      </c>
      <c r="D58" s="117">
        <f t="shared" si="59"/>
        <v>7.7304464647275752</v>
      </c>
      <c r="E58" s="117">
        <f t="shared" si="59"/>
        <v>8.490370157118889</v>
      </c>
      <c r="F58" s="117">
        <f t="shared" ref="F58:H58" si="60">F34/F10</f>
        <v>9.6136950596966457</v>
      </c>
      <c r="G58" s="117">
        <f t="shared" si="60"/>
        <v>8.2429188369614383</v>
      </c>
      <c r="H58" s="117">
        <f t="shared" si="60"/>
        <v>8.2317228300198551</v>
      </c>
      <c r="I58" s="117">
        <f t="shared" ref="I58:J58" si="61">I34/I10</f>
        <v>9.3575319158214505</v>
      </c>
      <c r="J58" s="117">
        <f t="shared" si="61"/>
        <v>9.6265383892547991</v>
      </c>
      <c r="K58" s="116">
        <f t="shared" ref="K58:L58" si="62">K34/K10</f>
        <v>9.4666186122186229</v>
      </c>
      <c r="L58" s="184">
        <f t="shared" si="62"/>
        <v>10.589593040503223</v>
      </c>
      <c r="N58" s="95">
        <f t="shared" si="54"/>
        <v>0.11862466148527098</v>
      </c>
    </row>
    <row r="59" spans="1:14" ht="20.100000000000001" customHeight="1" x14ac:dyDescent="0.25">
      <c r="A59" s="24"/>
      <c r="B59" t="s">
        <v>8</v>
      </c>
      <c r="C59" s="116">
        <f t="shared" ref="C59:E59" si="63">C35/C11</f>
        <v>3.5011749527715064</v>
      </c>
      <c r="D59" s="117">
        <f t="shared" si="63"/>
        <v>2.6659959758551306</v>
      </c>
      <c r="E59" s="117">
        <f t="shared" si="63"/>
        <v>2.6054427545742298</v>
      </c>
      <c r="F59" s="117">
        <f t="shared" ref="F59:G59" si="64">F35/F11</f>
        <v>2.2210337066591532</v>
      </c>
      <c r="G59" s="117">
        <f t="shared" si="64"/>
        <v>2.3463848720800891</v>
      </c>
      <c r="H59" s="117"/>
      <c r="I59" s="117"/>
      <c r="J59" s="117"/>
      <c r="K59" s="116"/>
      <c r="L59" s="184"/>
      <c r="N59" s="95"/>
    </row>
    <row r="60" spans="1:14" ht="20.100000000000001" customHeight="1" x14ac:dyDescent="0.25">
      <c r="A60" s="24"/>
      <c r="B60" t="s">
        <v>15</v>
      </c>
      <c r="C60" s="116">
        <f t="shared" ref="C60:E60" si="65">C36/C12</f>
        <v>10.028136994390316</v>
      </c>
      <c r="D60" s="117">
        <f t="shared" si="65"/>
        <v>6.7565890903751562</v>
      </c>
      <c r="E60" s="117">
        <f t="shared" si="65"/>
        <v>7.4121746431570106</v>
      </c>
      <c r="F60" s="117">
        <f t="shared" ref="F60:H60" si="66">F36/F12</f>
        <v>8.079265819361817</v>
      </c>
      <c r="G60" s="117">
        <f t="shared" si="66"/>
        <v>8.3333518036238718</v>
      </c>
      <c r="H60" s="117">
        <f t="shared" si="66"/>
        <v>7.0151195176445382</v>
      </c>
      <c r="I60" s="117">
        <f t="shared" ref="I60:J60" si="67">I36/I12</f>
        <v>8.2775239352577561</v>
      </c>
      <c r="J60" s="117">
        <f t="shared" si="67"/>
        <v>9.2404017428765215</v>
      </c>
      <c r="K60" s="116">
        <f t="shared" ref="K60:L60" si="68">K36/K12</f>
        <v>9.374126738244863</v>
      </c>
      <c r="L60" s="184">
        <f t="shared" si="68"/>
        <v>10.463311474461188</v>
      </c>
      <c r="N60" s="95">
        <f t="shared" si="54"/>
        <v>0.11619052810248809</v>
      </c>
    </row>
    <row r="61" spans="1:14" ht="20.100000000000001" customHeight="1" x14ac:dyDescent="0.25">
      <c r="A61" s="24"/>
      <c r="B61" t="s">
        <v>13</v>
      </c>
      <c r="C61" s="116">
        <f t="shared" ref="C61:E61" si="69">C37/C13</f>
        <v>2.5565231547833585</v>
      </c>
      <c r="D61" s="117">
        <f t="shared" si="69"/>
        <v>3.3287498623254157</v>
      </c>
      <c r="E61" s="117">
        <f t="shared" si="69"/>
        <v>3.2278217788349703</v>
      </c>
      <c r="F61" s="117">
        <f t="shared" ref="F61:H61" si="70">F37/F13</f>
        <v>3.3963630686523398</v>
      </c>
      <c r="G61" s="117">
        <f t="shared" si="70"/>
        <v>3.9662012137958258</v>
      </c>
      <c r="H61" s="117">
        <f t="shared" si="70"/>
        <v>5.4860148948133372</v>
      </c>
      <c r="I61" s="117">
        <f t="shared" ref="I61:J61" si="71">I37/I13</f>
        <v>7.7683759422190022</v>
      </c>
      <c r="J61" s="117">
        <f t="shared" si="71"/>
        <v>6.7688414080660912</v>
      </c>
      <c r="K61" s="116">
        <f t="shared" ref="K61:L61" si="72">K37/K13</f>
        <v>6.5520064153963729</v>
      </c>
      <c r="L61" s="184">
        <f t="shared" si="72"/>
        <v>7.3968247880788018</v>
      </c>
      <c r="N61" s="95">
        <f t="shared" si="54"/>
        <v>0.12894040681907978</v>
      </c>
    </row>
    <row r="62" spans="1:14" ht="20.100000000000001" customHeight="1" x14ac:dyDescent="0.25">
      <c r="A62" s="24"/>
      <c r="B62" t="s">
        <v>16</v>
      </c>
      <c r="C62" s="116">
        <f t="shared" ref="C62:E62" si="73">C38/C14</f>
        <v>5.3955760221934037</v>
      </c>
      <c r="D62" s="117">
        <f t="shared" si="73"/>
        <v>5.1799325929553977</v>
      </c>
      <c r="E62" s="117">
        <f t="shared" si="73"/>
        <v>4.7635860641355796</v>
      </c>
      <c r="F62" s="117">
        <f t="shared" ref="F62:H62" si="74">F38/F14</f>
        <v>4.9454734137691387</v>
      </c>
      <c r="G62" s="117">
        <f t="shared" si="74"/>
        <v>4.481723753518013</v>
      </c>
      <c r="H62" s="117">
        <f t="shared" si="74"/>
        <v>4.4946541404210185</v>
      </c>
      <c r="I62" s="117">
        <f t="shared" ref="I62:J62" si="75">I38/I14</f>
        <v>5.5822296887145297</v>
      </c>
      <c r="J62" s="117">
        <f t="shared" si="75"/>
        <v>6.4627898603470406</v>
      </c>
      <c r="K62" s="116">
        <f t="shared" ref="K62:L62" si="76">K38/K14</f>
        <v>6.147428830218888</v>
      </c>
      <c r="L62" s="184">
        <f t="shared" si="76"/>
        <v>7.2552838315696278</v>
      </c>
      <c r="N62" s="95">
        <f t="shared" si="54"/>
        <v>0.1802143679817588</v>
      </c>
    </row>
    <row r="63" spans="1:14" ht="20.100000000000001" customHeight="1" x14ac:dyDescent="0.25">
      <c r="A63" s="24"/>
      <c r="B63" t="s">
        <v>84</v>
      </c>
      <c r="C63" s="116">
        <f t="shared" ref="C63:E63" si="77">C39/C15</f>
        <v>5.2504744138606689</v>
      </c>
      <c r="D63" s="117">
        <f t="shared" si="77"/>
        <v>5.4676832997077218</v>
      </c>
      <c r="E63" s="117">
        <f t="shared" si="77"/>
        <v>4.886341132332082</v>
      </c>
      <c r="F63" s="117">
        <f t="shared" ref="F63:H63" si="78">F39/F15</f>
        <v>6.1665436493752672</v>
      </c>
      <c r="G63" s="117">
        <f t="shared" si="78"/>
        <v>6.0691196351111474</v>
      </c>
      <c r="H63" s="117">
        <f t="shared" si="78"/>
        <v>5.1573648389618274</v>
      </c>
      <c r="I63" s="117">
        <f t="shared" ref="I63:J63" si="79">I39/I15</f>
        <v>5.1057373570729121</v>
      </c>
      <c r="J63" s="117">
        <f t="shared" si="79"/>
        <v>5.6235134763721293</v>
      </c>
      <c r="K63" s="116">
        <f t="shared" ref="K63:L63" si="80">K39/K15</f>
        <v>5.0578887610359473</v>
      </c>
      <c r="L63" s="184">
        <f t="shared" si="80"/>
        <v>7.8484044320026287</v>
      </c>
      <c r="N63" s="95">
        <f t="shared" si="54"/>
        <v>0.55171550874423214</v>
      </c>
    </row>
    <row r="64" spans="1:14" ht="20.100000000000001" customHeight="1" x14ac:dyDescent="0.25">
      <c r="A64" s="24"/>
      <c r="B64" t="s">
        <v>9</v>
      </c>
      <c r="C64" s="116">
        <f t="shared" ref="C64:E64" si="81">C40/C16</f>
        <v>4.2926865832174128</v>
      </c>
      <c r="D64" s="117">
        <f t="shared" si="81"/>
        <v>4.3303679938888893</v>
      </c>
      <c r="E64" s="117">
        <f t="shared" si="81"/>
        <v>4.5876927752226218</v>
      </c>
      <c r="F64" s="117">
        <f t="shared" ref="F64:H64" si="82">F40/F16</f>
        <v>4.4357436801881249</v>
      </c>
      <c r="G64" s="117">
        <f t="shared" si="82"/>
        <v>3.9297965280126252</v>
      </c>
      <c r="H64" s="117">
        <f t="shared" si="82"/>
        <v>4.5109499253330583</v>
      </c>
      <c r="I64" s="117">
        <f t="shared" ref="I64:J64" si="83">I40/I16</f>
        <v>5.4031451011683638</v>
      </c>
      <c r="J64" s="117">
        <f t="shared" si="83"/>
        <v>5.4949662755101452</v>
      </c>
      <c r="K64" s="116">
        <f t="shared" ref="K64:L64" si="84">K40/K16</f>
        <v>5.6488708111928325</v>
      </c>
      <c r="L64" s="184">
        <f t="shared" si="84"/>
        <v>5.8105347798628157</v>
      </c>
      <c r="N64" s="95">
        <f t="shared" si="54"/>
        <v>2.8618811453371824E-2</v>
      </c>
    </row>
    <row r="65" spans="1:42" ht="20.25" customHeight="1" x14ac:dyDescent="0.25">
      <c r="A65" s="24"/>
      <c r="B65" t="s">
        <v>12</v>
      </c>
      <c r="C65" s="116">
        <f t="shared" ref="C65:E65" si="85">C41/C17</f>
        <v>3.7556244912717505</v>
      </c>
      <c r="D65" s="117">
        <f t="shared" si="85"/>
        <v>3.7671936249771703</v>
      </c>
      <c r="E65" s="117">
        <f t="shared" si="85"/>
        <v>3.7531063004621421</v>
      </c>
      <c r="F65" s="117">
        <f t="shared" ref="F65:H65" si="86">F41/F17</f>
        <v>3.227103290015922</v>
      </c>
      <c r="G65" s="117">
        <f t="shared" si="86"/>
        <v>3.0572923623670283</v>
      </c>
      <c r="H65" s="117">
        <f t="shared" si="86"/>
        <v>3.1149493838906142</v>
      </c>
      <c r="I65" s="117">
        <f t="shared" ref="I65:J65" si="87">I41/I17</f>
        <v>3.7021808033006942</v>
      </c>
      <c r="J65" s="117">
        <f t="shared" si="87"/>
        <v>4.1572698669696244</v>
      </c>
      <c r="K65" s="116">
        <f t="shared" ref="K65:L65" si="88">K41/K17</f>
        <v>3.875164675263139</v>
      </c>
      <c r="L65" s="184">
        <f t="shared" si="88"/>
        <v>4.5978644701970701</v>
      </c>
      <c r="N65" s="95">
        <f t="shared" si="54"/>
        <v>0.18649524742709339</v>
      </c>
    </row>
    <row r="66" spans="1:42" ht="20.100000000000001" customHeight="1" x14ac:dyDescent="0.25">
      <c r="A66" s="24"/>
      <c r="B66" t="s">
        <v>11</v>
      </c>
      <c r="C66" s="116">
        <f t="shared" ref="C66:E66" si="89">C42/C18</f>
        <v>3.4995901302247181</v>
      </c>
      <c r="D66" s="117">
        <f t="shared" si="89"/>
        <v>3.6172306493557351</v>
      </c>
      <c r="E66" s="117">
        <f t="shared" si="89"/>
        <v>3.6593951137034177</v>
      </c>
      <c r="F66" s="117">
        <f t="shared" ref="F66:H66" si="90">F42/F18</f>
        <v>3.8105394511720654</v>
      </c>
      <c r="G66" s="117">
        <f t="shared" si="90"/>
        <v>3.4404899265721021</v>
      </c>
      <c r="H66" s="117">
        <f t="shared" si="90"/>
        <v>3.5800973454808123</v>
      </c>
      <c r="I66" s="117">
        <f t="shared" ref="I66:J66" si="91">I42/I18</f>
        <v>4.016663064784785</v>
      </c>
      <c r="J66" s="117">
        <f t="shared" si="91"/>
        <v>4.1348355226921294</v>
      </c>
      <c r="K66" s="116">
        <f t="shared" ref="K66:L66" si="92">K42/K18</f>
        <v>3.9194707850277295</v>
      </c>
      <c r="L66" s="184">
        <f t="shared" si="92"/>
        <v>4.4687140245928152</v>
      </c>
      <c r="N66" s="95">
        <f t="shared" si="54"/>
        <v>0.14013198967145762</v>
      </c>
    </row>
    <row r="67" spans="1:42" s="1" customFormat="1" ht="20.100000000000001" customHeight="1" x14ac:dyDescent="0.25">
      <c r="A67" s="24"/>
      <c r="B67" t="s">
        <v>6</v>
      </c>
      <c r="C67" s="116">
        <f t="shared" ref="C67:E67" si="93">C43/C19</f>
        <v>4.7210329562613307</v>
      </c>
      <c r="D67" s="117">
        <f t="shared" si="93"/>
        <v>5.2663768386484637</v>
      </c>
      <c r="E67" s="117">
        <f t="shared" si="93"/>
        <v>5.8535288582290521</v>
      </c>
      <c r="F67" s="117">
        <f t="shared" ref="F67:H67" si="94">F43/F19</f>
        <v>6.0191776162717172</v>
      </c>
      <c r="G67" s="117">
        <f t="shared" si="94"/>
        <v>5.2108803360939211</v>
      </c>
      <c r="H67" s="117">
        <f t="shared" si="94"/>
        <v>5.2995905110737507</v>
      </c>
      <c r="I67" s="117">
        <f t="shared" ref="I67:J67" si="95">I43/I19</f>
        <v>6.0143449148474541</v>
      </c>
      <c r="J67" s="117">
        <f t="shared" si="95"/>
        <v>6.3118538258163301</v>
      </c>
      <c r="K67" s="116">
        <f t="shared" ref="K67:L67" si="96">K43/K19</f>
        <v>6.1627258980238278</v>
      </c>
      <c r="L67" s="184">
        <f t="shared" si="96"/>
        <v>7.0358644055164703</v>
      </c>
      <c r="M67"/>
      <c r="N67" s="95">
        <f t="shared" si="54"/>
        <v>0.14168056829732242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ref="C68:E68" si="97">C44/C20</f>
        <v>13.606317179877836</v>
      </c>
      <c r="D68" s="121">
        <f t="shared" si="97"/>
        <v>12.864860068951531</v>
      </c>
      <c r="E68" s="121">
        <f t="shared" si="97"/>
        <v>15.569859982213398</v>
      </c>
      <c r="F68" s="121">
        <f t="shared" ref="F68:H68" si="98">F44/F20</f>
        <v>14.675860440346899</v>
      </c>
      <c r="G68" s="121">
        <f t="shared" si="98"/>
        <v>13.064319030268306</v>
      </c>
      <c r="H68" s="121">
        <f t="shared" si="98"/>
        <v>12.607329984578895</v>
      </c>
      <c r="I68" s="121">
        <f t="shared" ref="I68:J68" si="99">I44/I20</f>
        <v>13.062710282885874</v>
      </c>
      <c r="J68" s="121">
        <f t="shared" si="99"/>
        <v>14.294141556075077</v>
      </c>
      <c r="K68" s="116">
        <f t="shared" ref="K68:L68" si="100">K44/K20</f>
        <v>13.132796377965116</v>
      </c>
      <c r="L68" s="184">
        <f t="shared" si="100"/>
        <v>17.057581854342622</v>
      </c>
      <c r="N68" s="159">
        <f t="shared" si="54"/>
        <v>0.29885375234803108</v>
      </c>
    </row>
    <row r="69" spans="1:42" ht="20.100000000000001" customHeight="1" thickBot="1" x14ac:dyDescent="0.3">
      <c r="A69" s="5" t="s">
        <v>45</v>
      </c>
      <c r="B69" s="6"/>
      <c r="C69" s="123">
        <f t="shared" ref="C69:E69" si="101">C45/C21</f>
        <v>2.2085980084340191</v>
      </c>
      <c r="D69" s="124">
        <f t="shared" si="101"/>
        <v>2.2692122767291418</v>
      </c>
      <c r="E69" s="124">
        <f t="shared" si="101"/>
        <v>2.3654983434630283</v>
      </c>
      <c r="F69" s="124">
        <f t="shared" ref="F69:H69" si="102">F45/F21</f>
        <v>2.3973610187428105</v>
      </c>
      <c r="G69" s="124">
        <f t="shared" si="102"/>
        <v>1.998642762159057</v>
      </c>
      <c r="H69" s="124">
        <f t="shared" si="102"/>
        <v>1.9520967424775821</v>
      </c>
      <c r="I69" s="124">
        <f t="shared" ref="I69:J69" si="103">I45/I21</f>
        <v>2.4253105456873465</v>
      </c>
      <c r="J69" s="124">
        <f t="shared" si="103"/>
        <v>2.508860110519799</v>
      </c>
      <c r="K69" s="123">
        <f t="shared" ref="K69:L69" si="104">K45/K21</f>
        <v>2.4091962319934517</v>
      </c>
      <c r="L69" s="185">
        <f t="shared" si="104"/>
        <v>2.6780518736416639</v>
      </c>
      <c r="N69" s="23">
        <f t="shared" si="54"/>
        <v>0.11159557618341109</v>
      </c>
    </row>
    <row r="70" spans="1:42" ht="20.100000000000001" customHeight="1" x14ac:dyDescent="0.25">
      <c r="A70" s="24"/>
      <c r="B70" t="s">
        <v>4</v>
      </c>
      <c r="C70" s="116">
        <f t="shared" ref="C70:E70" si="105">C46/C22</f>
        <v>1.4910810630699185</v>
      </c>
      <c r="D70" s="117">
        <f t="shared" si="105"/>
        <v>1.4135917107149236</v>
      </c>
      <c r="E70" s="117">
        <f t="shared" si="105"/>
        <v>1.2007240014259053</v>
      </c>
      <c r="F70" s="117">
        <f t="shared" ref="F70:H70" si="106">F46/F22</f>
        <v>1.162595999805043</v>
      </c>
      <c r="G70" s="117">
        <f t="shared" si="106"/>
        <v>1.1063212459997958</v>
      </c>
      <c r="H70" s="117">
        <f t="shared" si="106"/>
        <v>1.162115508041881</v>
      </c>
      <c r="I70" s="117">
        <f t="shared" ref="I70:J70" si="107">I46/I22</f>
        <v>1.3533682441252861</v>
      </c>
      <c r="J70" s="117">
        <f t="shared" si="107"/>
        <v>1.5286905723384012</v>
      </c>
      <c r="K70" s="116">
        <f t="shared" ref="K70:L70" si="108">K46/K22</f>
        <v>1.4041032627503673</v>
      </c>
      <c r="L70" s="184">
        <f t="shared" si="108"/>
        <v>1.5115132124715545</v>
      </c>
      <c r="N70" s="42">
        <f t="shared" si="54"/>
        <v>7.6497186902615519E-2</v>
      </c>
    </row>
    <row r="71" spans="1:42" ht="20.100000000000001" customHeight="1" thickBot="1" x14ac:dyDescent="0.3">
      <c r="A71" s="24"/>
      <c r="B71" t="s">
        <v>3</v>
      </c>
      <c r="C71" s="120">
        <f t="shared" ref="C71:E71" si="109">C47/C23</f>
        <v>2.2237639411775687</v>
      </c>
      <c r="D71" s="117">
        <f t="shared" si="109"/>
        <v>2.2871652759455343</v>
      </c>
      <c r="E71" s="117">
        <f t="shared" si="109"/>
        <v>2.4025873563910549</v>
      </c>
      <c r="F71" s="117">
        <f t="shared" ref="F71:H71" si="110">F47/F23</f>
        <v>2.4666481680493559</v>
      </c>
      <c r="G71" s="117">
        <f t="shared" si="110"/>
        <v>2.0549909413064369</v>
      </c>
      <c r="H71" s="117">
        <f t="shared" si="110"/>
        <v>2.010153387950314</v>
      </c>
      <c r="I71" s="117">
        <f t="shared" ref="I71:J71" si="111">I47/I23</f>
        <v>2.5043845162843228</v>
      </c>
      <c r="J71" s="117">
        <f t="shared" si="111"/>
        <v>2.5875015026171186</v>
      </c>
      <c r="K71" s="116">
        <f t="shared" ref="K71:L71" si="112">K47/K23</f>
        <v>2.4911327802782917</v>
      </c>
      <c r="L71" s="184">
        <f t="shared" si="112"/>
        <v>2.7779384267115472</v>
      </c>
      <c r="N71" s="159">
        <f t="shared" si="54"/>
        <v>0.11513061395355076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113">C48/C24</f>
        <v>3.2970969843703326</v>
      </c>
      <c r="D72" s="127">
        <f t="shared" si="113"/>
        <v>3.476167647680859</v>
      </c>
      <c r="E72" s="127">
        <f t="shared" si="113"/>
        <v>3.6948644296680007</v>
      </c>
      <c r="F72" s="127">
        <f t="shared" ref="F72:H72" si="114">F48/F24</f>
        <v>3.7801661091711316</v>
      </c>
      <c r="G72" s="127">
        <f t="shared" si="114"/>
        <v>3.2487717861701064</v>
      </c>
      <c r="H72" s="127">
        <f t="shared" si="114"/>
        <v>3.3256787457234953</v>
      </c>
      <c r="I72" s="127">
        <f t="shared" ref="I72:J72" si="115">I48/I24</f>
        <v>3.8812761275610601</v>
      </c>
      <c r="J72" s="127">
        <f t="shared" si="115"/>
        <v>4.0869952639118559</v>
      </c>
      <c r="K72" s="186">
        <f t="shared" ref="K72:L72" si="116">K48/K24</f>
        <v>3.896565904041895</v>
      </c>
      <c r="L72" s="187">
        <f t="shared" si="116"/>
        <v>4.5411107835807849</v>
      </c>
      <c r="N72" s="128">
        <f t="shared" si="54"/>
        <v>0.16541357067008816</v>
      </c>
    </row>
    <row r="74" spans="1:42" ht="15.75" x14ac:dyDescent="0.25">
      <c r="A74" s="99" t="s">
        <v>38</v>
      </c>
    </row>
  </sheetData>
  <mergeCells count="51">
    <mergeCell ref="I5:I6"/>
    <mergeCell ref="T5:T6"/>
    <mergeCell ref="T29:T30"/>
    <mergeCell ref="I29:I30"/>
    <mergeCell ref="I53:I54"/>
    <mergeCell ref="N53:N54"/>
    <mergeCell ref="K29:L29"/>
    <mergeCell ref="K53:L53"/>
    <mergeCell ref="D53:D54"/>
    <mergeCell ref="E53:E54"/>
    <mergeCell ref="D29:D30"/>
    <mergeCell ref="J53:J54"/>
    <mergeCell ref="H53:H54"/>
    <mergeCell ref="F29:F30"/>
    <mergeCell ref="F53:F54"/>
    <mergeCell ref="G29:G30"/>
    <mergeCell ref="G53:G54"/>
    <mergeCell ref="A53:B54"/>
    <mergeCell ref="A29:B30"/>
    <mergeCell ref="C29:C30"/>
    <mergeCell ref="A5:B6"/>
    <mergeCell ref="C5:C6"/>
    <mergeCell ref="C53:C54"/>
    <mergeCell ref="D5:D6"/>
    <mergeCell ref="E5:E6"/>
    <mergeCell ref="Y5:Z5"/>
    <mergeCell ref="N5:N6"/>
    <mergeCell ref="O5:O6"/>
    <mergeCell ref="P5:P6"/>
    <mergeCell ref="J5:J6"/>
    <mergeCell ref="K5:L5"/>
    <mergeCell ref="U5:U6"/>
    <mergeCell ref="V5:W5"/>
    <mergeCell ref="H5:H6"/>
    <mergeCell ref="S5:S6"/>
    <mergeCell ref="F5:F6"/>
    <mergeCell ref="Q5:Q6"/>
    <mergeCell ref="G5:G6"/>
    <mergeCell ref="R5:R6"/>
    <mergeCell ref="Y29:Z29"/>
    <mergeCell ref="E29:E30"/>
    <mergeCell ref="N29:N30"/>
    <mergeCell ref="O29:O30"/>
    <mergeCell ref="P29:P30"/>
    <mergeCell ref="J29:J30"/>
    <mergeCell ref="U29:U30"/>
    <mergeCell ref="V29:W29"/>
    <mergeCell ref="H29:H30"/>
    <mergeCell ref="S29:S30"/>
    <mergeCell ref="Q29:Q30"/>
    <mergeCell ref="R29:R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8:V24 W7:W24 Y7:Z10 K55:N58 Y12:Z24 Z11 K60:N71 M5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P74"/>
  <sheetViews>
    <sheetView showGridLines="0" workbookViewId="0">
      <selection activeCell="K36" sqref="K36:L44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2" width="11.14062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57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'2'!X3</f>
        <v>VARIAÇÃO (JAN-JUN)</v>
      </c>
    </row>
    <row r="4" spans="1:26" ht="15.75" thickBot="1" x14ac:dyDescent="0.3"/>
    <row r="5" spans="1:26" ht="24" customHeight="1" x14ac:dyDescent="0.25">
      <c r="A5" s="479" t="s">
        <v>35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86">
        <v>2023</v>
      </c>
      <c r="K5" s="466" t="s">
        <v>95</v>
      </c>
      <c r="L5" s="467"/>
      <c r="N5" s="458">
        <v>2016</v>
      </c>
      <c r="O5" s="460">
        <v>2017</v>
      </c>
      <c r="P5" s="460">
        <v>2018</v>
      </c>
      <c r="Q5" s="475">
        <v>2019</v>
      </c>
      <c r="R5" s="475">
        <v>2020</v>
      </c>
      <c r="S5" s="460">
        <v>2021</v>
      </c>
      <c r="T5" s="460">
        <v>2022</v>
      </c>
      <c r="U5" s="486">
        <v>2023</v>
      </c>
      <c r="V5" s="466" t="str">
        <f>K5</f>
        <v>janeiro - junho</v>
      </c>
      <c r="W5" s="467"/>
      <c r="Y5" s="469" t="s">
        <v>87</v>
      </c>
      <c r="Z5" s="470"/>
    </row>
    <row r="6" spans="1:26" ht="20.25" customHeight="1" thickBot="1" x14ac:dyDescent="0.3">
      <c r="A6" s="491"/>
      <c r="B6" s="492"/>
      <c r="C6" s="493"/>
      <c r="D6" s="468"/>
      <c r="E6" s="468"/>
      <c r="F6" s="468"/>
      <c r="G6" s="468"/>
      <c r="H6" s="461"/>
      <c r="I6" s="461"/>
      <c r="J6" s="487"/>
      <c r="K6" s="166">
        <v>2023</v>
      </c>
      <c r="L6" s="168">
        <v>2024</v>
      </c>
      <c r="N6" s="485"/>
      <c r="O6" s="468"/>
      <c r="P6" s="468"/>
      <c r="Q6" s="489"/>
      <c r="R6" s="489"/>
      <c r="S6" s="468"/>
      <c r="T6" s="468"/>
      <c r="U6" s="488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100080849</v>
      </c>
      <c r="I7" s="9">
        <f t="shared" si="0"/>
        <v>97360991.804000005</v>
      </c>
      <c r="J7" s="411">
        <f t="shared" si="0"/>
        <v>95574571.202000007</v>
      </c>
      <c r="K7" s="180">
        <f t="shared" ref="K7:L7" si="1">SUM(K8:K20)</f>
        <v>43291068.096000001</v>
      </c>
      <c r="L7" s="179">
        <f t="shared" si="1"/>
        <v>42676101.035000004</v>
      </c>
      <c r="N7" s="64">
        <f t="shared" ref="N7:T7" si="2">C7/C24</f>
        <v>0.45932644610482432</v>
      </c>
      <c r="O7" s="16">
        <f t="shared" si="2"/>
        <v>0.45226782211217958</v>
      </c>
      <c r="P7" s="16">
        <f t="shared" si="2"/>
        <v>0.47104805028867003</v>
      </c>
      <c r="Q7" s="258">
        <f t="shared" si="2"/>
        <v>0.48038211257094382</v>
      </c>
      <c r="R7" s="258">
        <f t="shared" si="2"/>
        <v>0.46672871154528539</v>
      </c>
      <c r="S7" s="258">
        <f t="shared" si="2"/>
        <v>0.47861466161407923</v>
      </c>
      <c r="T7" s="258">
        <f t="shared" si="2"/>
        <v>0.47730487064873062</v>
      </c>
      <c r="U7" s="17">
        <f>J7/J24</f>
        <v>0.47748438245406988</v>
      </c>
      <c r="V7" s="7">
        <f>K7/K24</f>
        <v>0.46184423922075557</v>
      </c>
      <c r="W7" s="17">
        <f>L7/L24</f>
        <v>0.47229181061641057</v>
      </c>
      <c r="Y7" s="102">
        <f>(L7-K7)/K7</f>
        <v>-1.4205402824348854E-2</v>
      </c>
      <c r="Z7" s="101">
        <f>(W7-V7)*100</f>
        <v>1.0447571395654998</v>
      </c>
    </row>
    <row r="8" spans="1:26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35">
        <v>16383786.327000005</v>
      </c>
      <c r="J8" s="12">
        <v>15459276.581000002</v>
      </c>
      <c r="K8" s="10">
        <v>6477562.7050000001</v>
      </c>
      <c r="L8" s="161">
        <v>5856996.8959999979</v>
      </c>
      <c r="N8" s="96">
        <f>C8/$C$7</f>
        <v>0.16536349576249246</v>
      </c>
      <c r="O8" s="18">
        <f>D8/$D$7</f>
        <v>0.16833139212026724</v>
      </c>
      <c r="P8" s="18">
        <f>E8/$E$7</f>
        <v>0.17126180081872189</v>
      </c>
      <c r="Q8" s="37">
        <f>F8/$F$7</f>
        <v>0.1698304316496147</v>
      </c>
      <c r="R8" s="37">
        <f>G8/$G$7</f>
        <v>0.17460757547808103</v>
      </c>
      <c r="S8" s="37">
        <f>H8/$H$7</f>
        <v>0.16913629499685798</v>
      </c>
      <c r="T8" s="37">
        <f>I8/$I$7</f>
        <v>0.16827875336338644</v>
      </c>
      <c r="U8" s="19">
        <f>J8/$J$7</f>
        <v>0.1617509384198681</v>
      </c>
      <c r="V8" s="37">
        <f>K8/$K$7</f>
        <v>0.14962815633552162</v>
      </c>
      <c r="W8" s="19">
        <f>L8/$L$7</f>
        <v>0.13724301784730736</v>
      </c>
      <c r="Y8" s="103">
        <f t="shared" ref="Y8:Y24" si="3">(L8-K8)/K8</f>
        <v>-9.5802362286819764E-2</v>
      </c>
      <c r="Z8" s="104">
        <f t="shared" ref="Z8:Z24" si="4">(W8-V8)*100</f>
        <v>-1.2385138488214265</v>
      </c>
    </row>
    <row r="9" spans="1:26" ht="20.100000000000001" customHeight="1" x14ac:dyDescent="0.25">
      <c r="A9" s="24"/>
      <c r="B9" t="s">
        <v>17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35">
        <v>129713.734</v>
      </c>
      <c r="J9" s="12">
        <v>139297.41199999998</v>
      </c>
      <c r="K9" s="10">
        <v>58661.086000000025</v>
      </c>
      <c r="L9" s="161">
        <v>62819.712999999989</v>
      </c>
      <c r="N9" s="96">
        <f t="shared" ref="N9:N20" si="5">C9/$C$7</f>
        <v>2.069751106348665E-3</v>
      </c>
      <c r="O9" s="18">
        <f t="shared" ref="O9:O20" si="6">D9/$D$7</f>
        <v>2.4885775073198876E-3</v>
      </c>
      <c r="P9" s="18">
        <f t="shared" ref="P9:P20" si="7">E9/$E$7</f>
        <v>1.47883975461254E-3</v>
      </c>
      <c r="Q9" s="37">
        <f t="shared" ref="Q9:Q20" si="8">F9/$F$7</f>
        <v>1.3253119388479545E-3</v>
      </c>
      <c r="R9" s="37">
        <f t="shared" ref="R9:R20" si="9">G9/$G$7</f>
        <v>1.2801377959317066E-3</v>
      </c>
      <c r="S9" s="37">
        <f t="shared" ref="S9:S20" si="10">H9/$H$7</f>
        <v>1.4092406430325146E-3</v>
      </c>
      <c r="T9" s="37">
        <f t="shared" ref="T9:T20" si="11">I9/$I$7</f>
        <v>1.3322967607101843E-3</v>
      </c>
      <c r="U9" s="19">
        <f t="shared" ref="U9:U20" si="12">J9/$J$7</f>
        <v>1.4574735753257037E-3</v>
      </c>
      <c r="V9" s="37">
        <f t="shared" ref="V9:V20" si="13">K9/$K$7</f>
        <v>1.355039008737698E-3</v>
      </c>
      <c r="W9" s="19">
        <f t="shared" ref="W9:W20" si="14">L9/$L$7</f>
        <v>1.4720115351793638E-3</v>
      </c>
      <c r="Y9" s="103">
        <f t="shared" si="3"/>
        <v>7.0892431142511786E-2</v>
      </c>
      <c r="Z9" s="104">
        <f t="shared" si="4"/>
        <v>1.1697252644166578E-2</v>
      </c>
    </row>
    <row r="10" spans="1:26" ht="20.100000000000001" customHeight="1" x14ac:dyDescent="0.25">
      <c r="A10" s="24"/>
      <c r="B10" t="s">
        <v>14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35">
        <v>11575930.510000011</v>
      </c>
      <c r="J10" s="12">
        <v>11921021.131000007</v>
      </c>
      <c r="K10" s="10">
        <v>5122266.1669999985</v>
      </c>
      <c r="L10" s="161">
        <v>5548526.4110000059</v>
      </c>
      <c r="N10" s="96">
        <f t="shared" si="5"/>
        <v>9.8412916865915676E-2</v>
      </c>
      <c r="O10" s="18">
        <f t="shared" si="6"/>
        <v>0.10920157436466674</v>
      </c>
      <c r="P10" s="18">
        <f t="shared" si="7"/>
        <v>0.10506247510375184</v>
      </c>
      <c r="Q10" s="37">
        <f t="shared" si="8"/>
        <v>9.2200017047887009E-2</v>
      </c>
      <c r="R10" s="37">
        <f t="shared" si="9"/>
        <v>0.10294685349077269</v>
      </c>
      <c r="S10" s="37">
        <f t="shared" si="10"/>
        <v>0.11128127020585127</v>
      </c>
      <c r="T10" s="37">
        <f t="shared" si="11"/>
        <v>0.11889700685572127</v>
      </c>
      <c r="U10" s="19">
        <f t="shared" si="12"/>
        <v>0.1247300509023947</v>
      </c>
      <c r="V10" s="37">
        <f t="shared" si="13"/>
        <v>0.1183215474296252</v>
      </c>
      <c r="W10" s="19">
        <f t="shared" si="14"/>
        <v>0.13001483913559689</v>
      </c>
      <c r="Y10" s="103">
        <f t="shared" si="3"/>
        <v>8.3217121114512266E-2</v>
      </c>
      <c r="Z10" s="104">
        <f t="shared" si="4"/>
        <v>1.1693291705971691</v>
      </c>
    </row>
    <row r="11" spans="1:26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35"/>
      <c r="J11" s="12"/>
      <c r="K11" s="10"/>
      <c r="L11" s="161"/>
      <c r="N11" s="96">
        <f t="shared" si="5"/>
        <v>8.1761772065714027E-4</v>
      </c>
      <c r="O11" s="18">
        <f t="shared" si="6"/>
        <v>5.042027487312423E-4</v>
      </c>
      <c r="P11" s="18">
        <f t="shared" si="7"/>
        <v>1.579557517092103E-3</v>
      </c>
      <c r="Q11" s="37">
        <f t="shared" si="8"/>
        <v>2.0255567047167593E-3</v>
      </c>
      <c r="R11" s="37">
        <f t="shared" si="9"/>
        <v>5.6359658162663724E-4</v>
      </c>
      <c r="S11" s="37">
        <f t="shared" si="10"/>
        <v>0</v>
      </c>
      <c r="T11" s="37">
        <f t="shared" si="11"/>
        <v>0</v>
      </c>
      <c r="U11" s="19">
        <f t="shared" si="12"/>
        <v>0</v>
      </c>
      <c r="V11" s="37">
        <f t="shared" si="13"/>
        <v>0</v>
      </c>
      <c r="W11" s="19">
        <f t="shared" si="14"/>
        <v>0</v>
      </c>
      <c r="Y11" s="103"/>
      <c r="Z11" s="104">
        <f t="shared" si="4"/>
        <v>0</v>
      </c>
    </row>
    <row r="12" spans="1:26" ht="20.100000000000001" customHeight="1" x14ac:dyDescent="0.25">
      <c r="A12" s="24"/>
      <c r="B12" t="s">
        <v>15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35">
        <v>9143.0149999999994</v>
      </c>
      <c r="J12" s="12">
        <v>7440.2020000000002</v>
      </c>
      <c r="K12" s="10">
        <v>3287.63</v>
      </c>
      <c r="L12" s="161">
        <v>2653.1270000000004</v>
      </c>
      <c r="N12" s="96">
        <f t="shared" si="5"/>
        <v>1.450127444943376E-4</v>
      </c>
      <c r="O12" s="18">
        <f t="shared" si="6"/>
        <v>1.7256408471862995E-4</v>
      </c>
      <c r="P12" s="18">
        <f t="shared" si="7"/>
        <v>1.6004004823578008E-4</v>
      </c>
      <c r="Q12" s="37">
        <f t="shared" si="8"/>
        <v>1.095904140015399E-4</v>
      </c>
      <c r="R12" s="37">
        <f t="shared" si="9"/>
        <v>9.6797588605044142E-5</v>
      </c>
      <c r="S12" s="37">
        <f t="shared" si="10"/>
        <v>1.119894576433899E-4</v>
      </c>
      <c r="T12" s="37">
        <f t="shared" si="11"/>
        <v>9.3908400382835511E-5</v>
      </c>
      <c r="U12" s="19">
        <f t="shared" si="12"/>
        <v>7.784708742532455E-5</v>
      </c>
      <c r="V12" s="37">
        <f t="shared" si="13"/>
        <v>7.5942455212921163E-5</v>
      </c>
      <c r="W12" s="19">
        <f t="shared" si="14"/>
        <v>6.2168917395337693E-5</v>
      </c>
      <c r="Y12" s="103">
        <f t="shared" si="3"/>
        <v>-0.19299708300508259</v>
      </c>
      <c r="Z12" s="104">
        <f t="shared" si="4"/>
        <v>-1.3773537817583469E-3</v>
      </c>
    </row>
    <row r="13" spans="1:26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35">
        <v>252370.13700000005</v>
      </c>
      <c r="J13" s="12">
        <v>360358.8319999997</v>
      </c>
      <c r="K13" s="10">
        <v>156068.62900000002</v>
      </c>
      <c r="L13" s="161">
        <v>198340.75300000008</v>
      </c>
      <c r="N13" s="96">
        <f t="shared" si="5"/>
        <v>1.2371439848048497E-2</v>
      </c>
      <c r="O13" s="18">
        <f t="shared" si="6"/>
        <v>8.4758035362915655E-3</v>
      </c>
      <c r="P13" s="18">
        <f t="shared" si="7"/>
        <v>1.123676323574186E-2</v>
      </c>
      <c r="Q13" s="37">
        <f t="shared" si="8"/>
        <v>8.8746108095426827E-3</v>
      </c>
      <c r="R13" s="37">
        <f t="shared" si="9"/>
        <v>5.0629655567608267E-3</v>
      </c>
      <c r="S13" s="37">
        <f t="shared" si="10"/>
        <v>3.4945247117158249E-3</v>
      </c>
      <c r="T13" s="37">
        <f t="shared" si="11"/>
        <v>2.5921072939360875E-3</v>
      </c>
      <c r="U13" s="19">
        <f t="shared" si="12"/>
        <v>3.7704467565788961E-3</v>
      </c>
      <c r="V13" s="37">
        <f t="shared" si="13"/>
        <v>3.6050999863045745E-3</v>
      </c>
      <c r="W13" s="19">
        <f t="shared" si="14"/>
        <v>4.6475837339811019E-3</v>
      </c>
      <c r="Y13" s="103">
        <f t="shared" si="3"/>
        <v>0.27085599630659962</v>
      </c>
      <c r="Z13" s="104">
        <f t="shared" si="4"/>
        <v>0.10424837476765274</v>
      </c>
    </row>
    <row r="14" spans="1:26" ht="20.100000000000001" customHeight="1" x14ac:dyDescent="0.25">
      <c r="A14" s="24"/>
      <c r="B14" t="s">
        <v>16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35">
        <v>4434032.6669999985</v>
      </c>
      <c r="J14" s="12">
        <v>3925070</v>
      </c>
      <c r="K14" s="10">
        <v>1779040.6830000002</v>
      </c>
      <c r="L14" s="161">
        <v>1799854.1509999998</v>
      </c>
      <c r="N14" s="96">
        <f t="shared" si="5"/>
        <v>4.2855802842335304E-2</v>
      </c>
      <c r="O14" s="18">
        <f t="shared" si="6"/>
        <v>5.1804449325550714E-2</v>
      </c>
      <c r="P14" s="18">
        <f t="shared" si="7"/>
        <v>5.2328622784456109E-2</v>
      </c>
      <c r="Q14" s="37">
        <f t="shared" si="8"/>
        <v>4.8413434091636981E-2</v>
      </c>
      <c r="R14" s="37">
        <f t="shared" si="9"/>
        <v>4.5094348242563143E-2</v>
      </c>
      <c r="S14" s="37">
        <f t="shared" si="10"/>
        <v>4.3296025596265678E-2</v>
      </c>
      <c r="T14" s="37">
        <f t="shared" si="11"/>
        <v>4.5542188764122978E-2</v>
      </c>
      <c r="U14" s="19">
        <f t="shared" si="12"/>
        <v>4.1068141354296379E-2</v>
      </c>
      <c r="V14" s="37">
        <f t="shared" si="13"/>
        <v>4.1094866937791713E-2</v>
      </c>
      <c r="W14" s="19">
        <f t="shared" si="14"/>
        <v>4.2174756066021196E-2</v>
      </c>
      <c r="Y14" s="103">
        <f t="shared" si="3"/>
        <v>1.1699264777296631E-2</v>
      </c>
      <c r="Z14" s="104">
        <f t="shared" si="4"/>
        <v>0.10798891282294831</v>
      </c>
    </row>
    <row r="15" spans="1:26" ht="20.100000000000001" customHeight="1" x14ac:dyDescent="0.25">
      <c r="A15" s="24"/>
      <c r="B15" t="s">
        <v>84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35">
        <v>703951.18099999928</v>
      </c>
      <c r="J15" s="12">
        <v>789759.67399999988</v>
      </c>
      <c r="K15" s="10">
        <v>397982.39999999979</v>
      </c>
      <c r="L15" s="161">
        <v>305647.40400000004</v>
      </c>
      <c r="N15" s="96">
        <f t="shared" si="5"/>
        <v>3.0403744934530247E-3</v>
      </c>
      <c r="O15" s="18">
        <f t="shared" si="6"/>
        <v>2.9469253873484315E-3</v>
      </c>
      <c r="P15" s="18">
        <f t="shared" si="7"/>
        <v>2.8629450951913561E-3</v>
      </c>
      <c r="Q15" s="37">
        <f t="shared" si="8"/>
        <v>3.4184282990873107E-3</v>
      </c>
      <c r="R15" s="37">
        <f t="shared" si="9"/>
        <v>4.2321839362778014E-3</v>
      </c>
      <c r="S15" s="37">
        <f t="shared" si="10"/>
        <v>6.0870886496976057E-3</v>
      </c>
      <c r="T15" s="37">
        <f t="shared" si="11"/>
        <v>7.2303205622344328E-3</v>
      </c>
      <c r="U15" s="19">
        <f t="shared" si="12"/>
        <v>8.2632824198689506E-3</v>
      </c>
      <c r="V15" s="37">
        <f t="shared" si="13"/>
        <v>9.1931758097872508E-3</v>
      </c>
      <c r="W15" s="19">
        <f t="shared" si="14"/>
        <v>7.162027378024273E-3</v>
      </c>
      <c r="Y15" s="103">
        <f t="shared" si="3"/>
        <v>-0.23200773702555641</v>
      </c>
      <c r="Z15" s="104">
        <f t="shared" si="4"/>
        <v>-0.20311484317629777</v>
      </c>
    </row>
    <row r="16" spans="1:26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35">
        <v>4378772.8470000075</v>
      </c>
      <c r="J16" s="12">
        <v>4097816.5459999982</v>
      </c>
      <c r="K16" s="10">
        <v>1865698.0519999997</v>
      </c>
      <c r="L16" s="161">
        <v>1797925.3810000014</v>
      </c>
      <c r="N16" s="96">
        <f t="shared" si="5"/>
        <v>3.5443062509542815E-2</v>
      </c>
      <c r="O16" s="18">
        <f t="shared" si="6"/>
        <v>4.5320592152906639E-2</v>
      </c>
      <c r="P16" s="18">
        <f t="shared" si="7"/>
        <v>5.1838894427778462E-2</v>
      </c>
      <c r="Q16" s="37">
        <f t="shared" si="8"/>
        <v>4.8641047491927873E-2</v>
      </c>
      <c r="R16" s="37">
        <f t="shared" si="9"/>
        <v>4.57932033495414E-2</v>
      </c>
      <c r="S16" s="37">
        <f t="shared" si="10"/>
        <v>4.4974618470712616E-2</v>
      </c>
      <c r="T16" s="37">
        <f t="shared" si="11"/>
        <v>4.4974612171320434E-2</v>
      </c>
      <c r="U16" s="19">
        <f t="shared" si="12"/>
        <v>4.2875594360126688E-2</v>
      </c>
      <c r="V16" s="37">
        <f t="shared" si="13"/>
        <v>4.3096604774516663E-2</v>
      </c>
      <c r="W16" s="19">
        <f t="shared" si="14"/>
        <v>4.2129560512696944E-2</v>
      </c>
      <c r="Y16" s="103">
        <f t="shared" si="3"/>
        <v>-3.6325637434925208E-2</v>
      </c>
      <c r="Z16" s="104">
        <f t="shared" si="4"/>
        <v>-9.6704426181971892E-2</v>
      </c>
    </row>
    <row r="17" spans="1:26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35">
        <v>6310084.3100000033</v>
      </c>
      <c r="J17" s="12">
        <v>5362558.8060000008</v>
      </c>
      <c r="K17" s="10">
        <v>2654049.7009999994</v>
      </c>
      <c r="L17" s="161">
        <v>2332982.1960000009</v>
      </c>
      <c r="N17" s="96">
        <f t="shared" si="5"/>
        <v>4.0384446006660184E-2</v>
      </c>
      <c r="O17" s="18">
        <f t="shared" si="6"/>
        <v>4.2134954493118014E-2</v>
      </c>
      <c r="P17" s="18">
        <f t="shared" si="7"/>
        <v>4.1915400657908081E-2</v>
      </c>
      <c r="Q17" s="37">
        <f t="shared" si="8"/>
        <v>7.1306535814868358E-2</v>
      </c>
      <c r="R17" s="37">
        <f t="shared" si="9"/>
        <v>7.2858141266914894E-2</v>
      </c>
      <c r="S17" s="37">
        <f t="shared" si="10"/>
        <v>6.9158895724395777E-2</v>
      </c>
      <c r="T17" s="37">
        <f t="shared" si="11"/>
        <v>6.4811216413068196E-2</v>
      </c>
      <c r="U17" s="19">
        <f t="shared" si="12"/>
        <v>5.6108635786249632E-2</v>
      </c>
      <c r="V17" s="37">
        <f t="shared" si="13"/>
        <v>6.1307096769119163E-2</v>
      </c>
      <c r="W17" s="19">
        <f t="shared" si="14"/>
        <v>5.4667182320302626E-2</v>
      </c>
      <c r="Y17" s="103">
        <f t="shared" si="3"/>
        <v>-0.12097267993098466</v>
      </c>
      <c r="Z17" s="104">
        <f t="shared" si="4"/>
        <v>-0.66399144488165363</v>
      </c>
    </row>
    <row r="18" spans="1:26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35">
        <v>19605531.482000001</v>
      </c>
      <c r="J18" s="12">
        <v>19489712.732999999</v>
      </c>
      <c r="K18" s="10">
        <v>9475623.5890000015</v>
      </c>
      <c r="L18" s="161">
        <v>8609938.9020000007</v>
      </c>
      <c r="N18" s="96">
        <f t="shared" si="5"/>
        <v>0.14716206852354555</v>
      </c>
      <c r="O18" s="18">
        <f t="shared" si="6"/>
        <v>0.15588571691004238</v>
      </c>
      <c r="P18" s="18">
        <f t="shared" si="7"/>
        <v>0.18481278381548627</v>
      </c>
      <c r="Q18" s="37">
        <f t="shared" si="8"/>
        <v>0.19387105674452929</v>
      </c>
      <c r="R18" s="37">
        <f t="shared" si="9"/>
        <v>0.20165715440751281</v>
      </c>
      <c r="S18" s="37">
        <f t="shared" si="10"/>
        <v>0.20482838829634628</v>
      </c>
      <c r="T18" s="37">
        <f t="shared" si="11"/>
        <v>0.20136947168192798</v>
      </c>
      <c r="U18" s="19">
        <f t="shared" si="12"/>
        <v>0.2039215294181948</v>
      </c>
      <c r="V18" s="37">
        <f t="shared" si="13"/>
        <v>0.21888172331501168</v>
      </c>
      <c r="W18" s="19">
        <f t="shared" si="14"/>
        <v>0.20175083227351817</v>
      </c>
      <c r="Y18" s="103">
        <f t="shared" si="3"/>
        <v>-9.1359125747138281E-2</v>
      </c>
      <c r="Z18" s="104">
        <f t="shared" si="4"/>
        <v>-1.7130891041493512</v>
      </c>
    </row>
    <row r="19" spans="1:26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34535658</v>
      </c>
      <c r="I19" s="35">
        <v>33438162.167999987</v>
      </c>
      <c r="J19" s="12">
        <v>33871303.956</v>
      </c>
      <c r="K19" s="10">
        <v>15237974.194999997</v>
      </c>
      <c r="L19" s="161">
        <v>16096347.683</v>
      </c>
      <c r="N19" s="96">
        <f t="shared" si="5"/>
        <v>0.45083882687373805</v>
      </c>
      <c r="O19" s="18">
        <f t="shared" si="6"/>
        <v>0.41152754308952011</v>
      </c>
      <c r="P19" s="18">
        <f t="shared" si="7"/>
        <v>0.37432112521898186</v>
      </c>
      <c r="Q19" s="37">
        <f t="shared" si="8"/>
        <v>0.35884756327888662</v>
      </c>
      <c r="R19" s="37">
        <f t="shared" si="9"/>
        <v>0.34479390972547513</v>
      </c>
      <c r="S19" s="37">
        <f t="shared" si="10"/>
        <v>0.34507758822069945</v>
      </c>
      <c r="T19" s="37">
        <f t="shared" si="11"/>
        <v>0.34344516780719775</v>
      </c>
      <c r="U19" s="19">
        <f t="shared" si="12"/>
        <v>0.3543966091609439</v>
      </c>
      <c r="V19" s="37">
        <f t="shared" si="13"/>
        <v>0.35198887126575545</v>
      </c>
      <c r="W19" s="19">
        <f t="shared" si="14"/>
        <v>0.3771747486912847</v>
      </c>
      <c r="Y19" s="103">
        <f t="shared" si="3"/>
        <v>5.6331207614307412E-2</v>
      </c>
      <c r="Z19" s="104">
        <f t="shared" si="4"/>
        <v>2.5185877425529246</v>
      </c>
    </row>
    <row r="20" spans="1:26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35">
        <v>139513.42599999998</v>
      </c>
      <c r="J20" s="12">
        <v>150955.32899999994</v>
      </c>
      <c r="K20" s="10">
        <v>62853.259000000013</v>
      </c>
      <c r="L20" s="161">
        <v>64068.418000000005</v>
      </c>
      <c r="N20" s="96">
        <f t="shared" si="5"/>
        <v>1.095184702768292E-3</v>
      </c>
      <c r="O20" s="18">
        <f t="shared" si="6"/>
        <v>1.2057042795184279E-3</v>
      </c>
      <c r="P20" s="18">
        <f t="shared" si="7"/>
        <v>1.1407515220418539E-3</v>
      </c>
      <c r="Q20" s="37">
        <f t="shared" si="8"/>
        <v>1.1364157144529345E-3</v>
      </c>
      <c r="R20" s="37">
        <f t="shared" si="9"/>
        <v>1.0131325799368947E-3</v>
      </c>
      <c r="S20" s="37">
        <f t="shared" si="10"/>
        <v>1.1440750267815974E-3</v>
      </c>
      <c r="T20" s="37">
        <f t="shared" si="11"/>
        <v>1.4329499259914912E-3</v>
      </c>
      <c r="U20" s="19">
        <f t="shared" si="12"/>
        <v>1.5794507587269303E-3</v>
      </c>
      <c r="V20" s="37">
        <f t="shared" si="13"/>
        <v>1.4518759126159679E-3</v>
      </c>
      <c r="W20" s="19">
        <f t="shared" si="14"/>
        <v>1.5012715886921228E-3</v>
      </c>
      <c r="Y20" s="105">
        <f t="shared" si="3"/>
        <v>1.933326957636345E-2</v>
      </c>
      <c r="Z20" s="106">
        <f t="shared" si="4"/>
        <v>4.939567607615495E-3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5">C22+C23</f>
        <v>99111299</v>
      </c>
      <c r="D21" s="36">
        <f t="shared" si="15"/>
        <v>102528037</v>
      </c>
      <c r="E21" s="36">
        <f t="shared" si="15"/>
        <v>96652690</v>
      </c>
      <c r="F21" s="36">
        <f t="shared" si="15"/>
        <v>98257557</v>
      </c>
      <c r="G21" s="36">
        <f t="shared" si="15"/>
        <v>108015903</v>
      </c>
      <c r="H21" s="36">
        <f t="shared" si="15"/>
        <v>109024423</v>
      </c>
      <c r="I21" s="36">
        <f t="shared" si="15"/>
        <v>106619729.5149999</v>
      </c>
      <c r="J21" s="15">
        <f t="shared" ref="J21:L21" si="16">J22+J23</f>
        <v>104588145.55699997</v>
      </c>
      <c r="K21" s="13">
        <f t="shared" si="16"/>
        <v>50444144.816999942</v>
      </c>
      <c r="L21" s="160">
        <f t="shared" si="16"/>
        <v>47683503.082000002</v>
      </c>
      <c r="N21" s="20">
        <f t="shared" ref="N21:T21" si="17">C21/C24</f>
        <v>0.54067355389517568</v>
      </c>
      <c r="O21" s="21">
        <f t="shared" si="17"/>
        <v>0.54773217788782036</v>
      </c>
      <c r="P21" s="21">
        <f t="shared" si="17"/>
        <v>0.52895194971132997</v>
      </c>
      <c r="Q21" s="259">
        <f t="shared" si="17"/>
        <v>0.51961788742905624</v>
      </c>
      <c r="R21" s="259">
        <f t="shared" si="17"/>
        <v>0.53327128845471461</v>
      </c>
      <c r="S21" s="259">
        <f t="shared" si="17"/>
        <v>0.52138533838592072</v>
      </c>
      <c r="T21" s="259">
        <f t="shared" si="17"/>
        <v>0.52269512935126949</v>
      </c>
      <c r="U21" s="22">
        <f>J21/J24</f>
        <v>0.52251561754593012</v>
      </c>
      <c r="V21" s="27">
        <f>K21/K24</f>
        <v>0.53815576077924443</v>
      </c>
      <c r="W21" s="22">
        <f>L21/L24</f>
        <v>0.52770818938358932</v>
      </c>
      <c r="Y21" s="64">
        <f t="shared" si="3"/>
        <v>-5.4726703069601632E-2</v>
      </c>
      <c r="Z21" s="101">
        <f t="shared" si="4"/>
        <v>-1.0447571395655109</v>
      </c>
    </row>
    <row r="22" spans="1:26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35">
        <v>10355333.712999992</v>
      </c>
      <c r="J22" s="12">
        <v>11232912.504999997</v>
      </c>
      <c r="K22" s="10">
        <v>5378214.4530000007</v>
      </c>
      <c r="L22" s="161">
        <v>5843131.665000001</v>
      </c>
      <c r="N22" s="96">
        <f t="shared" ref="N22:S22" si="18">C22/C21</f>
        <v>2.7096920604380334E-2</v>
      </c>
      <c r="O22" s="37">
        <f t="shared" si="18"/>
        <v>2.8803253104319162E-2</v>
      </c>
      <c r="P22" s="37">
        <f t="shared" si="18"/>
        <v>4.627851537292961E-2</v>
      </c>
      <c r="Q22" s="37">
        <f t="shared" si="18"/>
        <v>8.1901038919581517E-2</v>
      </c>
      <c r="R22" s="37">
        <f t="shared" si="18"/>
        <v>7.5520287045140008E-2</v>
      </c>
      <c r="S22" s="37">
        <f t="shared" si="18"/>
        <v>8.4027814575088372E-2</v>
      </c>
      <c r="T22" s="37">
        <f>I22/I21</f>
        <v>9.7123991592411071E-2</v>
      </c>
      <c r="U22" s="19">
        <f>J22/J21</f>
        <v>0.10740139281729708</v>
      </c>
      <c r="V22" s="37">
        <f>K22/K21</f>
        <v>0.10661721935243343</v>
      </c>
      <c r="W22" s="19">
        <f>L22/L21</f>
        <v>0.12253989928029677</v>
      </c>
      <c r="Y22" s="107">
        <f t="shared" si="3"/>
        <v>8.6444528395602863E-2</v>
      </c>
      <c r="Z22" s="108">
        <f t="shared" si="4"/>
        <v>1.5922679927863337</v>
      </c>
    </row>
    <row r="23" spans="1:26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99863339</v>
      </c>
      <c r="I23" s="35">
        <v>96264395.801999897</v>
      </c>
      <c r="J23" s="43">
        <v>93355233.051999971</v>
      </c>
      <c r="K23" s="10">
        <v>45065930.36399994</v>
      </c>
      <c r="L23" s="161">
        <v>41840371.417000003</v>
      </c>
      <c r="N23" s="96">
        <f t="shared" ref="N23:S23" si="19">C23/C21</f>
        <v>0.97290307939561971</v>
      </c>
      <c r="O23" s="37">
        <f t="shared" si="19"/>
        <v>0.97119674689568081</v>
      </c>
      <c r="P23" s="37">
        <f t="shared" si="19"/>
        <v>0.9537214846270704</v>
      </c>
      <c r="Q23" s="37">
        <f t="shared" si="19"/>
        <v>0.91809896108041844</v>
      </c>
      <c r="R23" s="37">
        <f t="shared" si="19"/>
        <v>0.92447971295485998</v>
      </c>
      <c r="S23" s="37">
        <f t="shared" si="19"/>
        <v>0.91597218542491166</v>
      </c>
      <c r="T23" s="37">
        <f>I23/I21</f>
        <v>0.90287600840758886</v>
      </c>
      <c r="U23" s="94">
        <f>J23/J21</f>
        <v>0.8925986071827029</v>
      </c>
      <c r="V23" s="178">
        <f>K23/K21</f>
        <v>0.8933827806475666</v>
      </c>
      <c r="W23" s="94">
        <f>L23/L21</f>
        <v>0.87746010071970326</v>
      </c>
      <c r="Y23" s="109">
        <f t="shared" si="3"/>
        <v>-7.1574222942851165E-2</v>
      </c>
      <c r="Z23" s="106">
        <f t="shared" si="4"/>
        <v>-1.5922679927863337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20">C7+C21</f>
        <v>183310795</v>
      </c>
      <c r="D24" s="84">
        <f t="shared" si="20"/>
        <v>187186441</v>
      </c>
      <c r="E24" s="84">
        <f t="shared" si="20"/>
        <v>182724896</v>
      </c>
      <c r="F24" s="84">
        <f t="shared" si="20"/>
        <v>189095794</v>
      </c>
      <c r="G24" s="84">
        <f t="shared" si="20"/>
        <v>202553382</v>
      </c>
      <c r="H24" s="84">
        <f t="shared" si="20"/>
        <v>209105272</v>
      </c>
      <c r="I24" s="84">
        <f t="shared" si="20"/>
        <v>203980721.31899989</v>
      </c>
      <c r="J24" s="167">
        <f t="shared" ref="J24:L24" si="21">J7+J21</f>
        <v>200162716.75899997</v>
      </c>
      <c r="K24" s="170">
        <f t="shared" si="21"/>
        <v>93735212.912999943</v>
      </c>
      <c r="L24" s="169">
        <f t="shared" si="21"/>
        <v>90359604.117000014</v>
      </c>
      <c r="N24" s="89">
        <f t="shared" ref="N24:T24" si="22">N7+N21</f>
        <v>1</v>
      </c>
      <c r="O24" s="85">
        <f t="shared" si="22"/>
        <v>1</v>
      </c>
      <c r="P24" s="85">
        <f t="shared" si="22"/>
        <v>1</v>
      </c>
      <c r="Q24" s="85">
        <f t="shared" si="22"/>
        <v>1</v>
      </c>
      <c r="R24" s="85">
        <f t="shared" si="22"/>
        <v>1</v>
      </c>
      <c r="S24" s="85">
        <f t="shared" si="22"/>
        <v>1</v>
      </c>
      <c r="T24" s="85">
        <f t="shared" si="22"/>
        <v>1</v>
      </c>
      <c r="U24" s="174">
        <f t="shared" ref="U24:W24" si="23">U7+U21</f>
        <v>1</v>
      </c>
      <c r="V24" s="181">
        <f t="shared" si="23"/>
        <v>1</v>
      </c>
      <c r="W24" s="85">
        <f t="shared" si="23"/>
        <v>0.99999999999999989</v>
      </c>
      <c r="Y24" s="93">
        <f t="shared" si="3"/>
        <v>-3.6012173985596967E-2</v>
      </c>
      <c r="Z24" s="86">
        <f t="shared" si="4"/>
        <v>-1.1102230246251565E-14</v>
      </c>
    </row>
    <row r="27" spans="1:26" x14ac:dyDescent="0.25">
      <c r="A27" s="1" t="s">
        <v>22</v>
      </c>
      <c r="N27" s="1" t="s">
        <v>24</v>
      </c>
      <c r="Y27" s="1" t="str">
        <f>Y3</f>
        <v>VARIAÇÃO (JAN-JUN)</v>
      </c>
    </row>
    <row r="28" spans="1:26" ht="15" customHeight="1" thickBot="1" x14ac:dyDescent="0.3"/>
    <row r="29" spans="1:26" ht="24" customHeight="1" x14ac:dyDescent="0.25">
      <c r="A29" s="479" t="s">
        <v>35</v>
      </c>
      <c r="B29" s="490"/>
      <c r="C29" s="481">
        <v>2016</v>
      </c>
      <c r="D29" s="460">
        <v>2017</v>
      </c>
      <c r="E29" s="460">
        <v>2018</v>
      </c>
      <c r="F29" s="475">
        <v>2019</v>
      </c>
      <c r="G29" s="475">
        <v>2020</v>
      </c>
      <c r="H29" s="460">
        <v>2021</v>
      </c>
      <c r="I29" s="460">
        <v>2022</v>
      </c>
      <c r="J29" s="486">
        <v>2023</v>
      </c>
      <c r="K29" s="466" t="str">
        <f>K5</f>
        <v>janeiro - junho</v>
      </c>
      <c r="L29" s="467"/>
      <c r="N29" s="458">
        <v>2016</v>
      </c>
      <c r="O29" s="460">
        <v>2017</v>
      </c>
      <c r="P29" s="460">
        <v>2018</v>
      </c>
      <c r="Q29" s="460">
        <v>2019</v>
      </c>
      <c r="R29" s="460">
        <v>2020</v>
      </c>
      <c r="S29" s="460">
        <v>2021</v>
      </c>
      <c r="T29" s="460">
        <v>2022</v>
      </c>
      <c r="U29" s="486">
        <v>2023</v>
      </c>
      <c r="V29" s="466" t="str">
        <f>K5</f>
        <v>janeiro - junho</v>
      </c>
      <c r="W29" s="467"/>
      <c r="Y29" s="469" t="s">
        <v>87</v>
      </c>
      <c r="Z29" s="470"/>
    </row>
    <row r="30" spans="1:26" ht="20.25" customHeight="1" thickBot="1" x14ac:dyDescent="0.3">
      <c r="A30" s="491"/>
      <c r="B30" s="492"/>
      <c r="C30" s="493"/>
      <c r="D30" s="468"/>
      <c r="E30" s="468"/>
      <c r="F30" s="489"/>
      <c r="G30" s="489"/>
      <c r="H30" s="461"/>
      <c r="I30" s="461"/>
      <c r="J30" s="487"/>
      <c r="K30" s="166">
        <v>2023</v>
      </c>
      <c r="L30" s="168">
        <v>2024</v>
      </c>
      <c r="N30" s="485"/>
      <c r="O30" s="468"/>
      <c r="P30" s="468"/>
      <c r="Q30" s="468"/>
      <c r="R30" s="468"/>
      <c r="S30" s="468"/>
      <c r="T30" s="468"/>
      <c r="U30" s="488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J31" si="24">SUM(C32:C44)</f>
        <v>270476629</v>
      </c>
      <c r="D31" s="9">
        <f t="shared" si="24"/>
        <v>289277021</v>
      </c>
      <c r="E31" s="9">
        <f t="shared" si="24"/>
        <v>309420015</v>
      </c>
      <c r="F31" s="9">
        <f t="shared" si="24"/>
        <v>332265767</v>
      </c>
      <c r="G31" s="9">
        <f t="shared" si="24"/>
        <v>352509064</v>
      </c>
      <c r="H31" s="9">
        <f t="shared" si="24"/>
        <v>392280229</v>
      </c>
      <c r="I31" s="9">
        <f t="shared" si="24"/>
        <v>402461884.78799987</v>
      </c>
      <c r="J31" s="411">
        <f t="shared" si="24"/>
        <v>411728182.17900008</v>
      </c>
      <c r="K31" s="180">
        <f t="shared" ref="K31:L31" si="25">SUM(K32:K44)</f>
        <v>179494409.73499998</v>
      </c>
      <c r="L31" s="179">
        <f t="shared" si="25"/>
        <v>183625654.75199997</v>
      </c>
      <c r="N31" s="64">
        <f>C31/C48</f>
        <v>0.70079004231888764</v>
      </c>
      <c r="O31" s="16">
        <f>D31/D48</f>
        <v>0.7026480236771504</v>
      </c>
      <c r="P31" s="16">
        <f>E31/E48</f>
        <v>0.70460612492200081</v>
      </c>
      <c r="Q31" s="16">
        <f>F31/F48</f>
        <v>0.71688663372773664</v>
      </c>
      <c r="R31" s="16">
        <f>G31/G48</f>
        <v>0.70947542866484981</v>
      </c>
      <c r="S31" s="16">
        <f t="shared" ref="S31:T31" si="26">H31/H48</f>
        <v>0.72896860507726113</v>
      </c>
      <c r="T31" s="16">
        <f t="shared" si="26"/>
        <v>0.72651127217633338</v>
      </c>
      <c r="U31" s="17">
        <f>J31/J48</f>
        <v>0.727603197724355</v>
      </c>
      <c r="V31" s="7">
        <f>K31/K48</f>
        <v>0.7110563969557947</v>
      </c>
      <c r="W31" s="17">
        <f>L31/L48</f>
        <v>0.72578013540027952</v>
      </c>
      <c r="Y31" s="102">
        <f>(L31-K31)/K31</f>
        <v>2.3016009373769537E-2</v>
      </c>
      <c r="Z31" s="101">
        <f>(W31-V31)*100</f>
        <v>1.4723738444484824</v>
      </c>
    </row>
    <row r="32" spans="1:26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35">
        <v>57743822.623000003</v>
      </c>
      <c r="J32" s="12">
        <v>57522143.968000047</v>
      </c>
      <c r="K32" s="10">
        <v>23642912.441999994</v>
      </c>
      <c r="L32" s="161">
        <v>22203536.357999999</v>
      </c>
      <c r="N32" s="96">
        <f>C32/$C$31</f>
        <v>0.15995255176002657</v>
      </c>
      <c r="O32" s="18">
        <f>D32/$D$31</f>
        <v>0.1566763403581925</v>
      </c>
      <c r="P32" s="18">
        <f>E32/$E$31</f>
        <v>0.15598980563684609</v>
      </c>
      <c r="Q32" s="37">
        <f>F32/$F$31</f>
        <v>0.15258973097881612</v>
      </c>
      <c r="R32" s="37">
        <f>G32/$G$31</f>
        <v>0.15299297949399679</v>
      </c>
      <c r="S32" s="37">
        <f>H32/$H$31</f>
        <v>0.14362421512708967</v>
      </c>
      <c r="T32" s="37">
        <f>I32/$I$31</f>
        <v>0.14347650002538015</v>
      </c>
      <c r="U32" s="19">
        <f>J32/$J$31</f>
        <v>0.13970902760062248</v>
      </c>
      <c r="V32" s="37">
        <f>K32/$K$31</f>
        <v>0.13171949185997303</v>
      </c>
      <c r="W32" s="19">
        <f>L32/$L$31</f>
        <v>0.12091739788749843</v>
      </c>
      <c r="Y32" s="103">
        <f t="shared" ref="Y32:Y48" si="27">(L32-K32)/K32</f>
        <v>-6.0879812820481598E-2</v>
      </c>
      <c r="Z32" s="104">
        <f t="shared" ref="Z32:Z48" si="28">(W32-V32)*100</f>
        <v>-1.08020939724746</v>
      </c>
    </row>
    <row r="33" spans="1:26" ht="20.100000000000001" customHeight="1" x14ac:dyDescent="0.25">
      <c r="A33" s="24"/>
      <c r="B33" t="s">
        <v>17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35">
        <v>1061465.3119999997</v>
      </c>
      <c r="J33" s="12">
        <v>1227104.3240000007</v>
      </c>
      <c r="K33" s="10">
        <v>488775.88099999988</v>
      </c>
      <c r="L33" s="161">
        <v>583800.55200000026</v>
      </c>
      <c r="N33" s="96">
        <f t="shared" ref="N33:N44" si="29">C33/$C$31</f>
        <v>1.976969329945324E-3</v>
      </c>
      <c r="O33" s="18">
        <f t="shared" ref="O33:O44" si="30">D33/$D$31</f>
        <v>2.5142958036753287E-3</v>
      </c>
      <c r="P33" s="18">
        <f t="shared" ref="P33:P44" si="31">E33/$E$31</f>
        <v>2.0292158540552072E-3</v>
      </c>
      <c r="Q33" s="37">
        <f t="shared" ref="Q33:Q44" si="32">F33/$F$31</f>
        <v>1.9889138925347069E-3</v>
      </c>
      <c r="R33" s="37">
        <f t="shared" ref="R33:R44" si="33">G33/$G$31</f>
        <v>2.0783352112614048E-3</v>
      </c>
      <c r="S33" s="37">
        <f t="shared" ref="S33:S44" si="34">H33/$H$31</f>
        <v>2.4612175904485871E-3</v>
      </c>
      <c r="T33" s="37">
        <f t="shared" ref="T33:T44" si="35">I33/$I$31</f>
        <v>2.6374306539838806E-3</v>
      </c>
      <c r="U33" s="19">
        <f t="shared" ref="U33:U44" si="36">J33/$J$31</f>
        <v>2.9803748616520822E-3</v>
      </c>
      <c r="V33" s="37">
        <f t="shared" ref="V33:V44" si="37">K33/$K$31</f>
        <v>2.7230702155104079E-3</v>
      </c>
      <c r="W33" s="19">
        <f t="shared" ref="W33:W44" si="38">L33/$L$31</f>
        <v>3.1792973198024321E-3</v>
      </c>
      <c r="Y33" s="103">
        <f t="shared" si="27"/>
        <v>0.19441358441334466</v>
      </c>
      <c r="Z33" s="104">
        <f t="shared" si="28"/>
        <v>4.5622710429202427E-2</v>
      </c>
    </row>
    <row r="34" spans="1:26" ht="20.100000000000001" customHeight="1" x14ac:dyDescent="0.25">
      <c r="A34" s="24"/>
      <c r="B34" t="s">
        <v>14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35">
        <v>74277042.057999954</v>
      </c>
      <c r="J34" s="12">
        <v>78654161.596000031</v>
      </c>
      <c r="K34" s="10">
        <v>32495379.886999983</v>
      </c>
      <c r="L34" s="161">
        <v>36281433.234000012</v>
      </c>
      <c r="N34" s="96">
        <f t="shared" si="29"/>
        <v>0.14117867832492101</v>
      </c>
      <c r="O34" s="18">
        <f t="shared" si="30"/>
        <v>0.15205854529316382</v>
      </c>
      <c r="P34" s="18">
        <f t="shared" si="31"/>
        <v>0.15243702964722564</v>
      </c>
      <c r="Q34" s="37">
        <f t="shared" si="32"/>
        <v>0.14828059009762506</v>
      </c>
      <c r="R34" s="37">
        <f t="shared" si="33"/>
        <v>0.16357498540803478</v>
      </c>
      <c r="S34" s="37">
        <f t="shared" si="34"/>
        <v>0.17584928808634911</v>
      </c>
      <c r="T34" s="37">
        <f t="shared" si="35"/>
        <v>0.18455671174209701</v>
      </c>
      <c r="U34" s="19">
        <f t="shared" si="36"/>
        <v>0.19103419440402769</v>
      </c>
      <c r="V34" s="37">
        <f t="shared" si="37"/>
        <v>0.18103839520670956</v>
      </c>
      <c r="W34" s="19">
        <f t="shared" si="38"/>
        <v>0.19758368340742349</v>
      </c>
      <c r="Y34" s="103">
        <f t="shared" si="27"/>
        <v>0.11651051196095318</v>
      </c>
      <c r="Z34" s="104">
        <f t="shared" si="28"/>
        <v>1.6545288200713937</v>
      </c>
    </row>
    <row r="35" spans="1:26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35"/>
      <c r="J35" s="12"/>
      <c r="K35" s="10"/>
      <c r="L35" s="161"/>
      <c r="N35" s="96">
        <f t="shared" si="29"/>
        <v>4.6612530060776526E-4</v>
      </c>
      <c r="O35" s="18">
        <f t="shared" si="30"/>
        <v>3.1710780096840115E-4</v>
      </c>
      <c r="P35" s="18">
        <f t="shared" si="31"/>
        <v>8.0541331497253009E-4</v>
      </c>
      <c r="Q35" s="37">
        <f t="shared" si="32"/>
        <v>1.0308043560804145E-3</v>
      </c>
      <c r="R35" s="37">
        <f t="shared" si="33"/>
        <v>3.0786158735481478E-4</v>
      </c>
      <c r="S35" s="37">
        <f t="shared" si="34"/>
        <v>0</v>
      </c>
      <c r="T35" s="37">
        <f t="shared" si="35"/>
        <v>0</v>
      </c>
      <c r="U35" s="19">
        <f t="shared" si="36"/>
        <v>0</v>
      </c>
      <c r="V35" s="37">
        <f t="shared" si="37"/>
        <v>0</v>
      </c>
      <c r="W35" s="19">
        <f t="shared" si="38"/>
        <v>0</v>
      </c>
      <c r="Y35" s="103"/>
      <c r="Z35" s="104">
        <f t="shared" si="28"/>
        <v>0</v>
      </c>
    </row>
    <row r="36" spans="1:26" ht="20.100000000000001" customHeight="1" x14ac:dyDescent="0.25">
      <c r="A36" s="24"/>
      <c r="B36" t="s">
        <v>15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35">
        <v>41115.847999999998</v>
      </c>
      <c r="J36" s="12">
        <v>45148.347999999998</v>
      </c>
      <c r="K36" s="10">
        <v>21002.401999999991</v>
      </c>
      <c r="L36" s="161">
        <v>16312.245999999997</v>
      </c>
      <c r="N36" s="96">
        <f t="shared" si="29"/>
        <v>1.5427210903312463E-4</v>
      </c>
      <c r="O36" s="18">
        <f t="shared" si="30"/>
        <v>1.7792979138844215E-4</v>
      </c>
      <c r="P36" s="18">
        <f t="shared" si="31"/>
        <v>1.5017128093669055E-4</v>
      </c>
      <c r="Q36" s="37">
        <f t="shared" si="32"/>
        <v>1.2456594723464243E-4</v>
      </c>
      <c r="R36" s="37">
        <f t="shared" si="33"/>
        <v>1.1195173126101517E-4</v>
      </c>
      <c r="S36" s="37">
        <f t="shared" si="34"/>
        <v>1.1494588986792908E-4</v>
      </c>
      <c r="T36" s="37">
        <f t="shared" si="35"/>
        <v>1.021608493973488E-4</v>
      </c>
      <c r="U36" s="19">
        <f t="shared" si="36"/>
        <v>1.0965571450819856E-4</v>
      </c>
      <c r="V36" s="37">
        <f t="shared" si="37"/>
        <v>1.1700866913352505E-4</v>
      </c>
      <c r="W36" s="19">
        <f t="shared" si="38"/>
        <v>8.8834242807906617E-5</v>
      </c>
      <c r="Y36" s="103">
        <f t="shared" si="27"/>
        <v>-0.22331521889734304</v>
      </c>
      <c r="Z36" s="104">
        <f t="shared" si="28"/>
        <v>-2.8174426325618435E-3</v>
      </c>
    </row>
    <row r="37" spans="1:26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35">
        <v>1361801.3030000005</v>
      </c>
      <c r="J37" s="12">
        <v>1841088.257</v>
      </c>
      <c r="K37" s="10">
        <v>779824.44499999995</v>
      </c>
      <c r="L37" s="161">
        <v>991615.81199999992</v>
      </c>
      <c r="N37" s="96">
        <f t="shared" si="29"/>
        <v>8.3787645844994613E-3</v>
      </c>
      <c r="O37" s="18">
        <f t="shared" si="30"/>
        <v>6.4800480643777093E-3</v>
      </c>
      <c r="P37" s="18">
        <f t="shared" si="31"/>
        <v>7.2641583964760652E-3</v>
      </c>
      <c r="Q37" s="37">
        <f t="shared" si="32"/>
        <v>6.3914649383666417E-3</v>
      </c>
      <c r="R37" s="37">
        <f t="shared" si="33"/>
        <v>4.6395572966033008E-3</v>
      </c>
      <c r="S37" s="37">
        <f t="shared" si="34"/>
        <v>3.9361249582629361E-3</v>
      </c>
      <c r="T37" s="37">
        <f t="shared" si="35"/>
        <v>3.383677695882532E-3</v>
      </c>
      <c r="U37" s="19">
        <f t="shared" si="36"/>
        <v>4.4716109722107416E-3</v>
      </c>
      <c r="V37" s="37">
        <f t="shared" si="37"/>
        <v>4.3445611824418865E-3</v>
      </c>
      <c r="W37" s="19">
        <f t="shared" si="38"/>
        <v>5.4002030018041342E-3</v>
      </c>
      <c r="Y37" s="103">
        <f t="shared" si="27"/>
        <v>0.27158852015725155</v>
      </c>
      <c r="Z37" s="104">
        <f t="shared" si="28"/>
        <v>0.10556418193622477</v>
      </c>
    </row>
    <row r="38" spans="1:26" ht="20.100000000000001" customHeight="1" x14ac:dyDescent="0.25">
      <c r="A38" s="24"/>
      <c r="B38" t="s">
        <v>16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35">
        <v>16943580.436999999</v>
      </c>
      <c r="J38" s="12">
        <v>16462059.491999991</v>
      </c>
      <c r="K38" s="10">
        <v>7157289.7079999978</v>
      </c>
      <c r="L38" s="161">
        <v>7704565.3219999997</v>
      </c>
      <c r="N38" s="96">
        <f t="shared" si="29"/>
        <v>4.1283193454766103E-2</v>
      </c>
      <c r="O38" s="18">
        <f t="shared" si="30"/>
        <v>4.6442710705320765E-2</v>
      </c>
      <c r="P38" s="18">
        <f t="shared" si="31"/>
        <v>4.6039038554115515E-2</v>
      </c>
      <c r="Q38" s="37">
        <f t="shared" si="32"/>
        <v>4.440543825268644E-2</v>
      </c>
      <c r="R38" s="37">
        <f t="shared" si="33"/>
        <v>4.2662721432887754E-2</v>
      </c>
      <c r="S38" s="37">
        <f t="shared" si="34"/>
        <v>4.1092713341920682E-2</v>
      </c>
      <c r="T38" s="37">
        <f t="shared" si="35"/>
        <v>4.2099838711248817E-2</v>
      </c>
      <c r="U38" s="19">
        <f t="shared" si="36"/>
        <v>3.9982833831965041E-2</v>
      </c>
      <c r="V38" s="37">
        <f t="shared" si="37"/>
        <v>3.9874722107316879E-2</v>
      </c>
      <c r="W38" s="19">
        <f t="shared" si="38"/>
        <v>4.1958000544126503E-2</v>
      </c>
      <c r="Y38" s="103">
        <f t="shared" si="27"/>
        <v>7.6464085754177222E-2</v>
      </c>
      <c r="Z38" s="104">
        <f t="shared" si="28"/>
        <v>0.20832784368096241</v>
      </c>
    </row>
    <row r="39" spans="1:26" ht="20.100000000000001" customHeight="1" x14ac:dyDescent="0.25">
      <c r="A39" s="24"/>
      <c r="B39" t="s">
        <v>84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35">
        <v>2574733.5210000025</v>
      </c>
      <c r="J39" s="12">
        <v>2945742.1169999987</v>
      </c>
      <c r="K39" s="10">
        <v>1407214.2380000011</v>
      </c>
      <c r="L39" s="161">
        <v>1255897.7870000005</v>
      </c>
      <c r="N39" s="96">
        <f t="shared" si="29"/>
        <v>3.4302039456429339E-3</v>
      </c>
      <c r="O39" s="18">
        <f t="shared" si="30"/>
        <v>3.3048356094623915E-3</v>
      </c>
      <c r="P39" s="18">
        <f t="shared" si="31"/>
        <v>3.1807089143861622E-3</v>
      </c>
      <c r="Q39" s="37">
        <f t="shared" si="32"/>
        <v>3.5224543610597116E-3</v>
      </c>
      <c r="R39" s="37">
        <f t="shared" si="33"/>
        <v>4.4357270767936907E-3</v>
      </c>
      <c r="S39" s="37">
        <f t="shared" si="34"/>
        <v>5.8178945337568873E-3</v>
      </c>
      <c r="T39" s="37">
        <f t="shared" si="35"/>
        <v>6.3974592832716686E-3</v>
      </c>
      <c r="U39" s="19">
        <f t="shared" si="36"/>
        <v>7.1545797555323245E-3</v>
      </c>
      <c r="V39" s="37">
        <f t="shared" si="37"/>
        <v>7.839877799412075E-3</v>
      </c>
      <c r="W39" s="19">
        <f t="shared" si="38"/>
        <v>6.8394462020907876E-3</v>
      </c>
      <c r="Y39" s="103">
        <f t="shared" si="27"/>
        <v>-0.10752907902286338</v>
      </c>
      <c r="Z39" s="104">
        <f t="shared" si="28"/>
        <v>-0.10004315973212874</v>
      </c>
    </row>
    <row r="40" spans="1:26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35">
        <v>16392832.076000014</v>
      </c>
      <c r="J40" s="12">
        <v>16029777.502000002</v>
      </c>
      <c r="K40" s="10">
        <v>7180738.203999999</v>
      </c>
      <c r="L40" s="161">
        <v>7001539.2519999985</v>
      </c>
      <c r="N40" s="96">
        <f t="shared" si="29"/>
        <v>3.2797122001990052E-2</v>
      </c>
      <c r="O40" s="18">
        <f t="shared" si="30"/>
        <v>4.1013022600229279E-2</v>
      </c>
      <c r="P40" s="18">
        <f t="shared" si="31"/>
        <v>4.8164095008527488E-2</v>
      </c>
      <c r="Q40" s="37">
        <f t="shared" si="32"/>
        <v>4.5085342782243347E-2</v>
      </c>
      <c r="R40" s="37">
        <f t="shared" si="33"/>
        <v>4.1798698259855244E-2</v>
      </c>
      <c r="S40" s="37">
        <f t="shared" si="34"/>
        <v>4.0522113593443425E-2</v>
      </c>
      <c r="T40" s="37">
        <f t="shared" si="35"/>
        <v>4.0731390215088502E-2</v>
      </c>
      <c r="U40" s="19">
        <f t="shared" si="36"/>
        <v>3.8932913013544956E-2</v>
      </c>
      <c r="V40" s="37">
        <f t="shared" si="37"/>
        <v>4.0005358465488812E-2</v>
      </c>
      <c r="W40" s="19">
        <f t="shared" si="38"/>
        <v>3.8129417490470462E-2</v>
      </c>
      <c r="Y40" s="103">
        <f t="shared" si="27"/>
        <v>-2.4955505535653497E-2</v>
      </c>
      <c r="Z40" s="104">
        <f t="shared" si="28"/>
        <v>-0.18759409750183503</v>
      </c>
    </row>
    <row r="41" spans="1:26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35">
        <v>17396514.545000006</v>
      </c>
      <c r="J41" s="12">
        <v>16338412.469999993</v>
      </c>
      <c r="K41" s="10">
        <v>7722025.7049999973</v>
      </c>
      <c r="L41" s="161">
        <v>7127831.1399999969</v>
      </c>
      <c r="N41" s="96">
        <f t="shared" si="29"/>
        <v>3.2523959768812408E-2</v>
      </c>
      <c r="O41" s="18">
        <f t="shared" si="30"/>
        <v>3.2796974219393663E-2</v>
      </c>
      <c r="P41" s="18">
        <f t="shared" si="31"/>
        <v>3.3155140271064885E-2</v>
      </c>
      <c r="Q41" s="37">
        <f t="shared" si="32"/>
        <v>4.6871641760193733E-2</v>
      </c>
      <c r="R41" s="37">
        <f t="shared" si="33"/>
        <v>4.7653841320800763E-2</v>
      </c>
      <c r="S41" s="37">
        <f t="shared" si="34"/>
        <v>4.4553178335174269E-2</v>
      </c>
      <c r="T41" s="37">
        <f t="shared" si="35"/>
        <v>4.3225247414829762E-2</v>
      </c>
      <c r="U41" s="19">
        <f t="shared" si="36"/>
        <v>3.9682521569283348E-2</v>
      </c>
      <c r="V41" s="37">
        <f t="shared" si="37"/>
        <v>4.3020981636144311E-2</v>
      </c>
      <c r="W41" s="19">
        <f t="shared" si="38"/>
        <v>3.8817185701130158E-2</v>
      </c>
      <c r="Y41" s="103">
        <f t="shared" si="27"/>
        <v>-7.6948016971150529E-2</v>
      </c>
      <c r="Z41" s="104">
        <f t="shared" si="28"/>
        <v>-0.42037959350141529</v>
      </c>
    </row>
    <row r="42" spans="1:26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35">
        <v>66433549.159000002</v>
      </c>
      <c r="J42" s="12">
        <v>67539168.559000045</v>
      </c>
      <c r="K42" s="10">
        <v>31881707.263000004</v>
      </c>
      <c r="L42" s="161">
        <v>29610567.855999976</v>
      </c>
      <c r="N42" s="96">
        <f t="shared" si="29"/>
        <v>0.12393656754720941</v>
      </c>
      <c r="O42" s="18">
        <f t="shared" si="30"/>
        <v>0.13039398660013166</v>
      </c>
      <c r="P42" s="18">
        <f t="shared" si="31"/>
        <v>0.15364670252504511</v>
      </c>
      <c r="Q42" s="37">
        <f t="shared" si="32"/>
        <v>0.1591850207066321</v>
      </c>
      <c r="R42" s="37">
        <f t="shared" si="33"/>
        <v>0.16406853016409245</v>
      </c>
      <c r="S42" s="37">
        <f t="shared" si="34"/>
        <v>0.16741949796302377</v>
      </c>
      <c r="T42" s="37">
        <f t="shared" si="35"/>
        <v>0.16506792734918097</v>
      </c>
      <c r="U42" s="19">
        <f t="shared" si="36"/>
        <v>0.16403824533351274</v>
      </c>
      <c r="V42" s="37">
        <f t="shared" si="37"/>
        <v>0.17761949973856664</v>
      </c>
      <c r="W42" s="19">
        <f t="shared" si="38"/>
        <v>0.1612550702459917</v>
      </c>
      <c r="Y42" s="103">
        <f t="shared" si="27"/>
        <v>-7.1236442523759561E-2</v>
      </c>
      <c r="Z42" s="104">
        <f t="shared" si="28"/>
        <v>-1.6364429492574939</v>
      </c>
    </row>
    <row r="43" spans="1:26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146172265</v>
      </c>
      <c r="I43" s="35">
        <v>147206170.39799982</v>
      </c>
      <c r="J43" s="12">
        <v>151844876.87399995</v>
      </c>
      <c r="K43" s="10">
        <v>66217973.93900001</v>
      </c>
      <c r="L43" s="161">
        <v>70284227.966999963</v>
      </c>
      <c r="N43" s="96">
        <f t="shared" si="29"/>
        <v>0.45196272022452633</v>
      </c>
      <c r="O43" s="18">
        <f t="shared" si="30"/>
        <v>0.42558008781485618</v>
      </c>
      <c r="P43" s="18">
        <f t="shared" si="31"/>
        <v>0.39509621250583937</v>
      </c>
      <c r="Q43" s="37">
        <f t="shared" si="32"/>
        <v>0.38835878328687407</v>
      </c>
      <c r="R43" s="37">
        <f t="shared" si="33"/>
        <v>0.37386048320164611</v>
      </c>
      <c r="S43" s="37">
        <f t="shared" si="34"/>
        <v>0.37262205483213379</v>
      </c>
      <c r="T43" s="37">
        <f t="shared" si="35"/>
        <v>0.3657642523727232</v>
      </c>
      <c r="U43" s="19">
        <f t="shared" si="36"/>
        <v>0.36879884216423381</v>
      </c>
      <c r="V43" s="37">
        <f t="shared" si="37"/>
        <v>0.36891385105955216</v>
      </c>
      <c r="W43" s="19">
        <f t="shared" si="38"/>
        <v>0.38275821568573309</v>
      </c>
      <c r="Y43" s="103">
        <f t="shared" si="27"/>
        <v>6.1407104236468862E-2</v>
      </c>
      <c r="Z43" s="104">
        <f t="shared" si="28"/>
        <v>1.3844364626180938</v>
      </c>
    </row>
    <row r="44" spans="1:26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35">
        <v>1029257.5079999998</v>
      </c>
      <c r="J44" s="12">
        <v>1278498.6719999998</v>
      </c>
      <c r="K44" s="10">
        <v>499565.62099999998</v>
      </c>
      <c r="L44" s="161">
        <v>564327.22600000002</v>
      </c>
      <c r="N44" s="96">
        <f t="shared" si="29"/>
        <v>1.9588716480195413E-3</v>
      </c>
      <c r="O44" s="18">
        <f t="shared" si="30"/>
        <v>2.244115338839859E-3</v>
      </c>
      <c r="P44" s="18">
        <f t="shared" si="31"/>
        <v>2.0423080905092711E-3</v>
      </c>
      <c r="Q44" s="37">
        <f t="shared" si="32"/>
        <v>2.165248639652968E-3</v>
      </c>
      <c r="R44" s="37">
        <f t="shared" si="33"/>
        <v>1.8143278154118612E-3</v>
      </c>
      <c r="S44" s="37">
        <f t="shared" si="34"/>
        <v>1.9867557485289426E-3</v>
      </c>
      <c r="T44" s="37">
        <f t="shared" si="35"/>
        <v>2.557403686916016E-3</v>
      </c>
      <c r="U44" s="19">
        <f t="shared" si="36"/>
        <v>3.1052007789065276E-3</v>
      </c>
      <c r="V44" s="37">
        <f t="shared" si="37"/>
        <v>2.7831820597507368E-3</v>
      </c>
      <c r="W44" s="19">
        <f t="shared" si="38"/>
        <v>3.0732482711207519E-3</v>
      </c>
      <c r="Y44" s="105">
        <f t="shared" si="27"/>
        <v>0.12963583216628119</v>
      </c>
      <c r="Z44" s="106">
        <f t="shared" si="28"/>
        <v>2.9006621137001511E-2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39">C46+C47</f>
        <v>115482949</v>
      </c>
      <c r="D45" s="36">
        <f t="shared" si="39"/>
        <v>122418467</v>
      </c>
      <c r="E45" s="36">
        <f t="shared" si="39"/>
        <v>129718965</v>
      </c>
      <c r="F45" s="36">
        <f t="shared" si="39"/>
        <v>131218627</v>
      </c>
      <c r="G45" s="36">
        <f t="shared" si="39"/>
        <v>144349671</v>
      </c>
      <c r="H45" s="36">
        <f>H46+H47</f>
        <v>145850256</v>
      </c>
      <c r="I45" s="36">
        <f>I46+I47</f>
        <v>151503208.66799992</v>
      </c>
      <c r="J45" s="15">
        <f t="shared" si="39"/>
        <v>154140939.15900019</v>
      </c>
      <c r="K45" s="13">
        <f t="shared" ref="K45:L45" si="40">K46+K47</f>
        <v>72939026.633000031</v>
      </c>
      <c r="L45" s="160">
        <f t="shared" si="40"/>
        <v>69378865.206000045</v>
      </c>
      <c r="N45" s="20">
        <f t="shared" ref="N45:T45" si="41">C45/C48</f>
        <v>0.29920995768111242</v>
      </c>
      <c r="O45" s="21">
        <f t="shared" si="41"/>
        <v>0.2973519763228496</v>
      </c>
      <c r="P45" s="21">
        <f t="shared" si="41"/>
        <v>0.29539387507799925</v>
      </c>
      <c r="Q45" s="21">
        <f t="shared" si="41"/>
        <v>0.2831133662722633</v>
      </c>
      <c r="R45" s="21">
        <f t="shared" si="41"/>
        <v>0.29052457133515019</v>
      </c>
      <c r="S45" s="21">
        <f t="shared" si="41"/>
        <v>0.27103139492273887</v>
      </c>
      <c r="T45" s="21">
        <f t="shared" si="41"/>
        <v>0.27348872782366651</v>
      </c>
      <c r="U45" s="22">
        <f>J45/J48</f>
        <v>0.27239680227564489</v>
      </c>
      <c r="V45" s="27">
        <f>K45/K48</f>
        <v>0.28894360304420519</v>
      </c>
      <c r="W45" s="22">
        <f>L45/L48</f>
        <v>0.27421986459972053</v>
      </c>
      <c r="Y45" s="64">
        <f t="shared" si="27"/>
        <v>-4.8810103333477323E-2</v>
      </c>
      <c r="Z45" s="101">
        <f t="shared" si="28"/>
        <v>-1.4723738444484658</v>
      </c>
    </row>
    <row r="46" spans="1:26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35">
        <v>12132027.657</v>
      </c>
      <c r="J46" s="12">
        <v>14455359.413999993</v>
      </c>
      <c r="K46" s="10">
        <v>6491309.284</v>
      </c>
      <c r="L46" s="161">
        <v>7110110.0829999996</v>
      </c>
      <c r="N46" s="96">
        <f t="shared" ref="N46:R46" si="42">C46/C45</f>
        <v>2.9523561958917414E-2</v>
      </c>
      <c r="O46" s="37">
        <f t="shared" si="42"/>
        <v>2.8553886400162157E-2</v>
      </c>
      <c r="P46" s="37">
        <f t="shared" si="42"/>
        <v>3.9538112256754437E-2</v>
      </c>
      <c r="Q46" s="37">
        <f t="shared" si="42"/>
        <v>6.6863007185710005E-2</v>
      </c>
      <c r="R46" s="37">
        <f t="shared" si="42"/>
        <v>5.7063545368246801E-2</v>
      </c>
      <c r="S46" s="37">
        <f>H46/H45</f>
        <v>6.4385330938328961E-2</v>
      </c>
      <c r="T46" s="37">
        <f>I46/I45</f>
        <v>8.0077694483592102E-2</v>
      </c>
      <c r="U46" s="19">
        <f>J46/J45</f>
        <v>9.3780143632633067E-2</v>
      </c>
      <c r="V46" s="37">
        <f>K46/K45</f>
        <v>8.8996379354795457E-2</v>
      </c>
      <c r="W46" s="19">
        <f>L46/L45</f>
        <v>0.10248236349626977</v>
      </c>
      <c r="Y46" s="107">
        <f t="shared" si="27"/>
        <v>9.532757906409435E-2</v>
      </c>
      <c r="Z46" s="108">
        <f t="shared" si="28"/>
        <v>1.348598414147431</v>
      </c>
    </row>
    <row r="47" spans="1:26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136459639</v>
      </c>
      <c r="I47" s="35">
        <v>139371181.01099992</v>
      </c>
      <c r="J47" s="43">
        <v>139685579.74500018</v>
      </c>
      <c r="K47" s="10">
        <v>66447717.349000029</v>
      </c>
      <c r="L47" s="161">
        <v>62268755.123000048</v>
      </c>
      <c r="N47" s="96">
        <f t="shared" ref="N47:R47" si="43">C47/C45</f>
        <v>0.97047643804108263</v>
      </c>
      <c r="O47" s="37">
        <f t="shared" si="43"/>
        <v>0.97144611359983779</v>
      </c>
      <c r="P47" s="37">
        <f t="shared" si="43"/>
        <v>0.96046188774324559</v>
      </c>
      <c r="Q47" s="37">
        <f t="shared" si="43"/>
        <v>0.93313699281428997</v>
      </c>
      <c r="R47" s="37">
        <f t="shared" si="43"/>
        <v>0.94293645463175324</v>
      </c>
      <c r="S47" s="37">
        <f>H47/H45</f>
        <v>0.93561466906167101</v>
      </c>
      <c r="T47" s="37">
        <f>I47/I45</f>
        <v>0.91992230551640786</v>
      </c>
      <c r="U47" s="94">
        <f>J47/J45</f>
        <v>0.9062198563673669</v>
      </c>
      <c r="V47" s="178">
        <f>K47/K45</f>
        <v>0.91100362064520457</v>
      </c>
      <c r="W47" s="94">
        <f>L47/L45</f>
        <v>0.89751763650373029</v>
      </c>
      <c r="Y47" s="109">
        <f t="shared" si="27"/>
        <v>-6.2890982455439767E-2</v>
      </c>
      <c r="Z47" s="106">
        <f t="shared" si="28"/>
        <v>-1.3485984141474283</v>
      </c>
    </row>
    <row r="48" spans="1:26" ht="20.100000000000001" customHeight="1" thickBot="1" x14ac:dyDescent="0.3">
      <c r="A48" s="74" t="s">
        <v>5</v>
      </c>
      <c r="B48" s="100"/>
      <c r="C48" s="83">
        <f t="shared" ref="C48:G48" si="44">C31+C45</f>
        <v>385959578</v>
      </c>
      <c r="D48" s="84">
        <f t="shared" si="44"/>
        <v>411695488</v>
      </c>
      <c r="E48" s="84">
        <f t="shared" si="44"/>
        <v>439138980</v>
      </c>
      <c r="F48" s="84">
        <f t="shared" si="44"/>
        <v>463484394</v>
      </c>
      <c r="G48" s="84">
        <f t="shared" si="44"/>
        <v>496858735</v>
      </c>
      <c r="H48" s="84">
        <f>H31+H45</f>
        <v>538130485</v>
      </c>
      <c r="I48" s="84">
        <f t="shared" ref="I48:J48" si="45">I31+I45</f>
        <v>553965093.45599985</v>
      </c>
      <c r="J48" s="84">
        <f t="shared" si="45"/>
        <v>565869121.3380003</v>
      </c>
      <c r="K48" s="170">
        <f t="shared" ref="K48:L48" si="46">K31+K45</f>
        <v>252433436.36800003</v>
      </c>
      <c r="L48" s="169">
        <f t="shared" si="46"/>
        <v>253004519.958</v>
      </c>
      <c r="N48" s="89">
        <f>N31+N45</f>
        <v>1</v>
      </c>
      <c r="O48" s="85">
        <f>O31+O45</f>
        <v>1</v>
      </c>
      <c r="P48" s="85">
        <f>P31+P45</f>
        <v>1</v>
      </c>
      <c r="Q48" s="85">
        <f t="shared" ref="Q48:T48" si="47">Q31+Q45</f>
        <v>1</v>
      </c>
      <c r="R48" s="85">
        <f t="shared" si="47"/>
        <v>1</v>
      </c>
      <c r="S48" s="85">
        <f t="shared" si="47"/>
        <v>1</v>
      </c>
      <c r="T48" s="85">
        <f t="shared" si="47"/>
        <v>0.99999999999999989</v>
      </c>
      <c r="U48" s="174">
        <f t="shared" ref="U48:W48" si="48">U31+U45</f>
        <v>0.99999999999999989</v>
      </c>
      <c r="V48" s="181">
        <f t="shared" si="48"/>
        <v>0.99999999999999989</v>
      </c>
      <c r="W48" s="85">
        <f t="shared" si="48"/>
        <v>1</v>
      </c>
      <c r="Y48" s="93">
        <f t="shared" si="27"/>
        <v>2.2623135754783383E-3</v>
      </c>
      <c r="Z48" s="86">
        <f t="shared" si="28"/>
        <v>1.1102230246251565E-14</v>
      </c>
    </row>
    <row r="49" spans="1:14" ht="15" customHeight="1" x14ac:dyDescent="0.25"/>
    <row r="50" spans="1:14" ht="15" customHeight="1" x14ac:dyDescent="0.25"/>
    <row r="51" spans="1:14" ht="15" customHeight="1" x14ac:dyDescent="0.25">
      <c r="A51" s="1" t="s">
        <v>26</v>
      </c>
      <c r="N51" s="1" t="str">
        <f>Y27</f>
        <v>VARIAÇÃO (JAN-JUN)</v>
      </c>
    </row>
    <row r="52" spans="1:14" ht="15" customHeight="1" thickBot="1" x14ac:dyDescent="0.3"/>
    <row r="53" spans="1:14" ht="24" customHeight="1" x14ac:dyDescent="0.25">
      <c r="A53" s="479" t="s">
        <v>35</v>
      </c>
      <c r="B53" s="490"/>
      <c r="C53" s="481">
        <v>2016</v>
      </c>
      <c r="D53" s="460">
        <v>2017</v>
      </c>
      <c r="E53" s="460">
        <v>2018</v>
      </c>
      <c r="F53" s="460">
        <v>2019</v>
      </c>
      <c r="G53" s="460">
        <v>2020</v>
      </c>
      <c r="H53" s="460">
        <v>2021</v>
      </c>
      <c r="I53" s="460">
        <v>2022</v>
      </c>
      <c r="J53" s="486">
        <v>2023</v>
      </c>
      <c r="K53" s="466" t="str">
        <f>K5</f>
        <v>janeiro - junho</v>
      </c>
      <c r="L53" s="467"/>
      <c r="N53" s="473" t="s">
        <v>90</v>
      </c>
    </row>
    <row r="54" spans="1:14" ht="20.100000000000001" customHeight="1" thickBot="1" x14ac:dyDescent="0.3">
      <c r="A54" s="491"/>
      <c r="B54" s="492"/>
      <c r="C54" s="493">
        <v>2016</v>
      </c>
      <c r="D54" s="468">
        <v>2017</v>
      </c>
      <c r="E54" s="468">
        <v>2018</v>
      </c>
      <c r="F54" s="468"/>
      <c r="G54" s="468"/>
      <c r="H54" s="461"/>
      <c r="I54" s="461"/>
      <c r="J54" s="487"/>
      <c r="K54" s="166">
        <v>2023</v>
      </c>
      <c r="L54" s="168">
        <v>2024</v>
      </c>
      <c r="N54" s="474"/>
    </row>
    <row r="55" spans="1:14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E55" si="49">D31/D7</f>
        <v>3.4169911944004991</v>
      </c>
      <c r="E55" s="112">
        <f t="shared" si="49"/>
        <v>3.594888865750693</v>
      </c>
      <c r="F55" s="112">
        <f t="shared" ref="F55:H55" si="50">F31/F7</f>
        <v>3.6577742806699343</v>
      </c>
      <c r="G55" s="112">
        <f t="shared" si="50"/>
        <v>3.728775801182513</v>
      </c>
      <c r="H55" s="112">
        <f t="shared" si="50"/>
        <v>3.9196333056686998</v>
      </c>
      <c r="I55" s="112">
        <f t="shared" ref="I55:J55" si="51">I31/I7</f>
        <v>4.1337077337729529</v>
      </c>
      <c r="J55" s="112">
        <f t="shared" si="51"/>
        <v>4.3079260204976384</v>
      </c>
      <c r="K55" s="182">
        <f t="shared" ref="K55:L55" si="52">K31/K7</f>
        <v>4.1462227112752821</v>
      </c>
      <c r="L55" s="183">
        <f t="shared" si="52"/>
        <v>4.3027748622443935</v>
      </c>
      <c r="N55" s="23">
        <f>(L55-K55)/K55</f>
        <v>3.775777662482574E-2</v>
      </c>
    </row>
    <row r="56" spans="1:14" ht="20.100000000000001" customHeight="1" x14ac:dyDescent="0.25">
      <c r="A56" s="24"/>
      <c r="B56" t="s">
        <v>10</v>
      </c>
      <c r="C56" s="116">
        <f t="shared" ref="C56:E71" si="53">C32/C8</f>
        <v>3.1072184101681737</v>
      </c>
      <c r="D56" s="117">
        <f t="shared" si="53"/>
        <v>3.1804030646425181</v>
      </c>
      <c r="E56" s="117">
        <f t="shared" si="53"/>
        <v>3.2743204425841306</v>
      </c>
      <c r="F56" s="117">
        <f t="shared" ref="F56:H56" si="54">F32/F8</f>
        <v>3.2864474761518645</v>
      </c>
      <c r="G56" s="117">
        <f t="shared" si="54"/>
        <v>3.2671922631423351</v>
      </c>
      <c r="H56" s="117">
        <f t="shared" si="54"/>
        <v>3.3284059883369497</v>
      </c>
      <c r="I56" s="117">
        <f t="shared" ref="I56:J56" si="55">I32/I8</f>
        <v>3.524449200600221</v>
      </c>
      <c r="J56" s="117">
        <f t="shared" si="55"/>
        <v>3.7208820003063274</v>
      </c>
      <c r="K56" s="116">
        <f t="shared" ref="K56:L56" si="56">K32/K8</f>
        <v>3.6499704470247956</v>
      </c>
      <c r="L56" s="184">
        <f t="shared" si="56"/>
        <v>3.7909421418959219</v>
      </c>
      <c r="N56" s="241">
        <f t="shared" ref="N56:N72" si="57">(L56-K56)/K56</f>
        <v>3.8622694873060352E-2</v>
      </c>
    </row>
    <row r="57" spans="1:14" ht="20.100000000000001" customHeight="1" x14ac:dyDescent="0.25">
      <c r="A57" s="24"/>
      <c r="B57" t="s">
        <v>17</v>
      </c>
      <c r="C57" s="116">
        <f t="shared" si="53"/>
        <v>3.0683299669482187</v>
      </c>
      <c r="D57" s="117">
        <f t="shared" si="53"/>
        <v>3.4523042163670796</v>
      </c>
      <c r="E57" s="117">
        <f t="shared" si="53"/>
        <v>4.9327896800144559</v>
      </c>
      <c r="F57" s="117">
        <f t="shared" ref="F57:H57" si="58">F33/F9</f>
        <v>5.4892722757062522</v>
      </c>
      <c r="G57" s="117">
        <f t="shared" si="58"/>
        <v>6.0537592649209637</v>
      </c>
      <c r="H57" s="117">
        <f t="shared" si="58"/>
        <v>6.8455806236617081</v>
      </c>
      <c r="I57" s="117">
        <f t="shared" ref="I57:J57" si="59">I33/I9</f>
        <v>8.183137430921537</v>
      </c>
      <c r="J57" s="117">
        <f t="shared" si="59"/>
        <v>8.8092399304590163</v>
      </c>
      <c r="K57" s="116">
        <f t="shared" ref="K57:L57" si="60">K33/K9</f>
        <v>8.3321996629929362</v>
      </c>
      <c r="L57" s="184">
        <f t="shared" si="60"/>
        <v>9.2932699644775578</v>
      </c>
      <c r="N57" s="30">
        <f t="shared" si="57"/>
        <v>0.11534412764412849</v>
      </c>
    </row>
    <row r="58" spans="1:14" ht="20.100000000000001" customHeight="1" x14ac:dyDescent="0.25">
      <c r="A58" s="24"/>
      <c r="B58" t="s">
        <v>14</v>
      </c>
      <c r="C58" s="116">
        <f t="shared" si="53"/>
        <v>4.6082630427651941</v>
      </c>
      <c r="D58" s="117">
        <f t="shared" si="53"/>
        <v>4.758014830125072</v>
      </c>
      <c r="E58" s="117">
        <f t="shared" si="53"/>
        <v>5.2158887373037963</v>
      </c>
      <c r="F58" s="117">
        <f t="shared" ref="F58:H58" si="61">F34/F10</f>
        <v>5.8826120227282956</v>
      </c>
      <c r="G58" s="117">
        <f t="shared" si="61"/>
        <v>5.924750748432853</v>
      </c>
      <c r="H58" s="117">
        <f t="shared" si="61"/>
        <v>6.1938970060852334</v>
      </c>
      <c r="I58" s="117">
        <f t="shared" ref="I58:J58" si="62">I34/I10</f>
        <v>6.4165072513034538</v>
      </c>
      <c r="J58" s="117">
        <f t="shared" si="62"/>
        <v>6.5979382748902191</v>
      </c>
      <c r="K58" s="116">
        <f t="shared" ref="K58:L58" si="63">K34/K10</f>
        <v>6.3439459855386291</v>
      </c>
      <c r="L58" s="184">
        <f t="shared" si="63"/>
        <v>6.5389313389716825</v>
      </c>
      <c r="N58" s="30">
        <f t="shared" si="57"/>
        <v>3.0735657881944961E-2</v>
      </c>
    </row>
    <row r="59" spans="1:14" ht="20.100000000000001" customHeight="1" x14ac:dyDescent="0.25">
      <c r="A59" s="24"/>
      <c r="B59" t="s">
        <v>8</v>
      </c>
      <c r="C59" s="116">
        <f t="shared" si="53"/>
        <v>1.8313554028732042</v>
      </c>
      <c r="D59" s="117">
        <f t="shared" si="53"/>
        <v>2.1490453320838703</v>
      </c>
      <c r="E59" s="117">
        <f t="shared" si="53"/>
        <v>1.8330268616317045</v>
      </c>
      <c r="F59" s="117">
        <f t="shared" ref="F59:G59" si="64">F35/F11</f>
        <v>1.8614387112903401</v>
      </c>
      <c r="G59" s="117">
        <f t="shared" si="64"/>
        <v>2.0368236331900675</v>
      </c>
      <c r="H59" s="117"/>
      <c r="I59" s="117"/>
      <c r="J59" s="117"/>
      <c r="K59" s="116"/>
      <c r="L59" s="184"/>
      <c r="N59" s="30"/>
    </row>
    <row r="60" spans="1:14" ht="20.100000000000001" customHeight="1" x14ac:dyDescent="0.25">
      <c r="A60" s="24"/>
      <c r="B60" t="s">
        <v>15</v>
      </c>
      <c r="C60" s="116">
        <f t="shared" si="53"/>
        <v>3.4174447174447176</v>
      </c>
      <c r="D60" s="117">
        <f t="shared" si="53"/>
        <v>3.5232390991854334</v>
      </c>
      <c r="E60" s="117">
        <f t="shared" si="53"/>
        <v>3.3732123411978221</v>
      </c>
      <c r="F60" s="117">
        <f t="shared" ref="F60:H60" si="65">F36/F12</f>
        <v>4.1576092415871422</v>
      </c>
      <c r="G60" s="117">
        <f t="shared" si="65"/>
        <v>4.3125341492733034</v>
      </c>
      <c r="H60" s="117">
        <f t="shared" si="65"/>
        <v>4.0231084939329049</v>
      </c>
      <c r="I60" s="117">
        <f t="shared" ref="I60:J60" si="66">I36/I12</f>
        <v>4.4969682320328692</v>
      </c>
      <c r="J60" s="117">
        <f t="shared" si="66"/>
        <v>6.0681615902363939</v>
      </c>
      <c r="K60" s="116">
        <f t="shared" ref="K60:L60" si="67">K36/K12</f>
        <v>6.3883107283970491</v>
      </c>
      <c r="L60" s="184">
        <f t="shared" si="67"/>
        <v>6.1483095230646683</v>
      </c>
      <c r="N60" s="30">
        <f t="shared" si="57"/>
        <v>-3.7568805829299688E-2</v>
      </c>
    </row>
    <row r="61" spans="1:14" ht="20.100000000000001" customHeight="1" x14ac:dyDescent="0.25">
      <c r="A61" s="24"/>
      <c r="B61" t="s">
        <v>13</v>
      </c>
      <c r="C61" s="116">
        <f t="shared" si="53"/>
        <v>2.1756047266454122</v>
      </c>
      <c r="D61" s="117">
        <f t="shared" si="53"/>
        <v>2.6124092046803837</v>
      </c>
      <c r="E61" s="117">
        <f t="shared" si="53"/>
        <v>2.3239647922346882</v>
      </c>
      <c r="F61" s="117">
        <f t="shared" ref="F61:H61" si="68">F37/F13</f>
        <v>2.6343167682601587</v>
      </c>
      <c r="G61" s="117">
        <f t="shared" si="68"/>
        <v>3.4169438408825004</v>
      </c>
      <c r="H61" s="117">
        <f t="shared" si="68"/>
        <v>4.4149541795931206</v>
      </c>
      <c r="I61" s="117">
        <f t="shared" ref="I61:J61" si="69">I37/I13</f>
        <v>5.3960477225560179</v>
      </c>
      <c r="J61" s="117">
        <f t="shared" si="69"/>
        <v>5.1090415816421606</v>
      </c>
      <c r="K61" s="116">
        <f t="shared" ref="K61:L61" si="70">K37/K13</f>
        <v>4.9966764621223136</v>
      </c>
      <c r="L61" s="184">
        <f t="shared" si="70"/>
        <v>4.9995565560850697</v>
      </c>
      <c r="N61" s="30">
        <f t="shared" si="57"/>
        <v>5.7640193128147992E-4</v>
      </c>
    </row>
    <row r="62" spans="1:14" ht="20.100000000000001" customHeight="1" x14ac:dyDescent="0.25">
      <c r="A62" s="24"/>
      <c r="B62" t="s">
        <v>16</v>
      </c>
      <c r="C62" s="116">
        <f t="shared" si="53"/>
        <v>3.0944530831492969</v>
      </c>
      <c r="D62" s="117">
        <f t="shared" si="53"/>
        <v>3.0633340492995158</v>
      </c>
      <c r="E62" s="117">
        <f t="shared" si="53"/>
        <v>3.1628049484462837</v>
      </c>
      <c r="F62" s="117">
        <f t="shared" ref="F62:H62" si="71">F38/F14</f>
        <v>3.3549586599272225</v>
      </c>
      <c r="G62" s="117">
        <f t="shared" si="71"/>
        <v>3.5277086706265339</v>
      </c>
      <c r="H62" s="117">
        <f t="shared" si="71"/>
        <v>3.7201652026273089</v>
      </c>
      <c r="I62" s="117">
        <f t="shared" ref="I62:J62" si="72">I38/I14</f>
        <v>3.821257466843107</v>
      </c>
      <c r="J62" s="117">
        <f t="shared" si="72"/>
        <v>4.1940804856983416</v>
      </c>
      <c r="K62" s="116">
        <f t="shared" ref="K62:L62" si="73">K38/K14</f>
        <v>4.0231175016923419</v>
      </c>
      <c r="L62" s="184">
        <f t="shared" si="73"/>
        <v>4.2806609178412263</v>
      </c>
      <c r="N62" s="30">
        <f t="shared" si="57"/>
        <v>6.4015882220826895E-2</v>
      </c>
    </row>
    <row r="63" spans="1:14" ht="20.100000000000001" customHeight="1" x14ac:dyDescent="0.25">
      <c r="A63" s="24"/>
      <c r="B63" t="s">
        <v>84</v>
      </c>
      <c r="C63" s="116">
        <f t="shared" si="53"/>
        <v>3.6242080016250129</v>
      </c>
      <c r="D63" s="117">
        <f t="shared" si="53"/>
        <v>3.8319918871902581</v>
      </c>
      <c r="E63" s="117">
        <f t="shared" si="53"/>
        <v>3.9938925411898385</v>
      </c>
      <c r="F63" s="117">
        <f t="shared" ref="F63:H63" si="74">F39/F15</f>
        <v>3.769083871133954</v>
      </c>
      <c r="G63" s="117">
        <f t="shared" si="74"/>
        <v>3.9081079730067483</v>
      </c>
      <c r="H63" s="117">
        <f t="shared" si="74"/>
        <v>3.7462922746351368</v>
      </c>
      <c r="I63" s="117">
        <f t="shared" ref="I63:J63" si="75">I39/I15</f>
        <v>3.6575455663593881</v>
      </c>
      <c r="J63" s="117">
        <f t="shared" si="75"/>
        <v>3.7299221699688849</v>
      </c>
      <c r="K63" s="116">
        <f t="shared" ref="K63:L63" si="76">K39/K15</f>
        <v>3.5358705259328094</v>
      </c>
      <c r="L63" s="184">
        <f t="shared" si="76"/>
        <v>4.10897580206505</v>
      </c>
      <c r="N63" s="30">
        <f t="shared" si="57"/>
        <v>0.16208321880820223</v>
      </c>
    </row>
    <row r="64" spans="1:14" ht="20.100000000000001" customHeight="1" x14ac:dyDescent="0.25">
      <c r="A64" s="24"/>
      <c r="B64" t="s">
        <v>9</v>
      </c>
      <c r="C64" s="116">
        <f t="shared" si="53"/>
        <v>2.9725197434027817</v>
      </c>
      <c r="D64" s="117">
        <f t="shared" si="53"/>
        <v>3.0922176967130417</v>
      </c>
      <c r="E64" s="117">
        <f t="shared" si="53"/>
        <v>3.3400513414949007</v>
      </c>
      <c r="F64" s="117">
        <f t="shared" ref="F64:H64" si="77">F40/F16</f>
        <v>3.3903876616029951</v>
      </c>
      <c r="G64" s="117">
        <f t="shared" si="77"/>
        <v>3.4035176225303028</v>
      </c>
      <c r="H64" s="117">
        <f t="shared" si="77"/>
        <v>3.5315880702886275</v>
      </c>
      <c r="I64" s="117">
        <f t="shared" ref="I64:J64" si="78">I40/I16</f>
        <v>3.7437046060133263</v>
      </c>
      <c r="J64" s="117">
        <f t="shared" si="78"/>
        <v>3.9117850499303461</v>
      </c>
      <c r="K64" s="116">
        <f t="shared" ref="K64:L64" si="79">K40/K16</f>
        <v>3.8488211939238282</v>
      </c>
      <c r="L64" s="184">
        <f t="shared" si="79"/>
        <v>3.8942323891694328</v>
      </c>
      <c r="N64" s="30">
        <f t="shared" si="57"/>
        <v>1.1798728222889587E-2</v>
      </c>
    </row>
    <row r="65" spans="1:42" ht="20.100000000000001" customHeight="1" x14ac:dyDescent="0.25">
      <c r="A65" s="24"/>
      <c r="B65" t="s">
        <v>12</v>
      </c>
      <c r="C65" s="116">
        <f t="shared" si="53"/>
        <v>2.5870780949019956</v>
      </c>
      <c r="D65" s="117">
        <f t="shared" si="53"/>
        <v>2.6597150384712642</v>
      </c>
      <c r="E65" s="117">
        <f t="shared" si="53"/>
        <v>2.8435620972733431</v>
      </c>
      <c r="F65" s="117">
        <f t="shared" ref="F65:H65" si="80">F41/F17</f>
        <v>2.4043502291056851</v>
      </c>
      <c r="G65" s="117">
        <f t="shared" si="80"/>
        <v>2.4388556619832822</v>
      </c>
      <c r="H65" s="117">
        <f t="shared" si="80"/>
        <v>2.5250854549770492</v>
      </c>
      <c r="I65" s="117">
        <f t="shared" ref="I65:J65" si="81">I41/I17</f>
        <v>2.7569385273395812</v>
      </c>
      <c r="J65" s="117">
        <f t="shared" si="81"/>
        <v>3.0467567929920789</v>
      </c>
      <c r="K65" s="116">
        <f t="shared" ref="K65:L65" si="82">K41/K17</f>
        <v>2.9095256588791361</v>
      </c>
      <c r="L65" s="184">
        <f t="shared" si="82"/>
        <v>3.0552445501817256</v>
      </c>
      <c r="N65" s="30">
        <f t="shared" si="57"/>
        <v>5.0083384161913935E-2</v>
      </c>
    </row>
    <row r="66" spans="1:42" ht="20.100000000000001" customHeight="1" x14ac:dyDescent="0.25">
      <c r="A66" s="24"/>
      <c r="B66" t="s">
        <v>11</v>
      </c>
      <c r="C66" s="116">
        <f t="shared" si="53"/>
        <v>2.7053523323271169</v>
      </c>
      <c r="D66" s="117">
        <f t="shared" si="53"/>
        <v>2.8582163449429099</v>
      </c>
      <c r="E66" s="117">
        <f t="shared" si="53"/>
        <v>2.9886613293918165</v>
      </c>
      <c r="F66" s="117">
        <f t="shared" ref="F66:H66" si="83">F42/F18</f>
        <v>3.0033512190316172</v>
      </c>
      <c r="G66" s="117">
        <f t="shared" si="83"/>
        <v>3.0337369720846326</v>
      </c>
      <c r="H66" s="117">
        <f t="shared" si="83"/>
        <v>3.2037699739392358</v>
      </c>
      <c r="I66" s="117">
        <f t="shared" ref="I66:J66" si="84">I42/I18</f>
        <v>3.3885104935815278</v>
      </c>
      <c r="J66" s="117">
        <f t="shared" si="84"/>
        <v>3.465375271778258</v>
      </c>
      <c r="K66" s="116">
        <f t="shared" ref="K66:L66" si="85">K42/K18</f>
        <v>3.364602547109472</v>
      </c>
      <c r="L66" s="184">
        <f t="shared" si="85"/>
        <v>3.4391147478551498</v>
      </c>
      <c r="N66" s="30">
        <f t="shared" si="57"/>
        <v>2.2145914622127109E-2</v>
      </c>
    </row>
    <row r="67" spans="1:42" s="1" customFormat="1" ht="20.100000000000001" customHeight="1" x14ac:dyDescent="0.25">
      <c r="A67" s="24"/>
      <c r="B67" t="s">
        <v>6</v>
      </c>
      <c r="C67" s="116">
        <f t="shared" si="53"/>
        <v>3.2203387361387796</v>
      </c>
      <c r="D67" s="117">
        <f t="shared" si="53"/>
        <v>3.5336721368834847</v>
      </c>
      <c r="E67" s="117">
        <f t="shared" si="53"/>
        <v>3.794407741231824</v>
      </c>
      <c r="F67" s="117">
        <f t="shared" ref="F67:H67" si="86">F43/F19</f>
        <v>3.9585855236113172</v>
      </c>
      <c r="G67" s="117">
        <f t="shared" si="86"/>
        <v>4.0431164340769117</v>
      </c>
      <c r="H67" s="117">
        <f t="shared" si="86"/>
        <v>4.2325026788254618</v>
      </c>
      <c r="I67" s="117">
        <f t="shared" ref="I67:J67" si="87">I43/I19</f>
        <v>4.4023403456926458</v>
      </c>
      <c r="J67" s="117">
        <f t="shared" si="87"/>
        <v>4.4829947223541122</v>
      </c>
      <c r="K67" s="116">
        <f t="shared" ref="K67:L67" si="88">K43/K19</f>
        <v>4.3455890587298649</v>
      </c>
      <c r="L67" s="184">
        <f t="shared" si="88"/>
        <v>4.3664705404711137</v>
      </c>
      <c r="M67"/>
      <c r="N67" s="30">
        <f t="shared" si="57"/>
        <v>4.805213161907235E-3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si="53"/>
        <v>5.7456459973539813</v>
      </c>
      <c r="D68" s="121">
        <f t="shared" si="53"/>
        <v>6.3598698970344749</v>
      </c>
      <c r="E68" s="121">
        <f t="shared" si="53"/>
        <v>6.435994581767444</v>
      </c>
      <c r="F68" s="121">
        <f t="shared" ref="F68:H68" si="89">F44/F20</f>
        <v>6.9692724983047567</v>
      </c>
      <c r="G68" s="121">
        <f t="shared" si="89"/>
        <v>6.6775284770147945</v>
      </c>
      <c r="H68" s="121">
        <f t="shared" si="89"/>
        <v>6.8066812227074234</v>
      </c>
      <c r="I68" s="121">
        <f t="shared" ref="I68:J68" si="90">I44/I20</f>
        <v>7.3774799853313038</v>
      </c>
      <c r="J68" s="121">
        <f t="shared" si="90"/>
        <v>8.46938415801141</v>
      </c>
      <c r="K68" s="116">
        <f t="shared" ref="K68:L68" si="91">K44/K20</f>
        <v>7.9481259834116145</v>
      </c>
      <c r="L68" s="184">
        <f t="shared" si="91"/>
        <v>8.8081966687549542</v>
      </c>
      <c r="N68" s="34">
        <f t="shared" si="57"/>
        <v>0.10821049982579255</v>
      </c>
    </row>
    <row r="69" spans="1:42" ht="20.100000000000001" customHeight="1" thickBot="1" x14ac:dyDescent="0.3">
      <c r="A69" s="5" t="s">
        <v>45</v>
      </c>
      <c r="B69" s="6"/>
      <c r="C69" s="123">
        <f t="shared" si="53"/>
        <v>1.1651844962701983</v>
      </c>
      <c r="D69" s="124">
        <f t="shared" si="53"/>
        <v>1.1939999104830223</v>
      </c>
      <c r="E69" s="124">
        <f t="shared" si="53"/>
        <v>1.3421143788134609</v>
      </c>
      <c r="F69" s="124">
        <f t="shared" ref="F69:G69" si="92">F45/F21</f>
        <v>1.3354558265681284</v>
      </c>
      <c r="G69" s="124">
        <f t="shared" si="92"/>
        <v>1.3363742466699555</v>
      </c>
      <c r="H69" s="124">
        <f>H45/H21</f>
        <v>1.3377759953840802</v>
      </c>
      <c r="I69" s="124">
        <f t="shared" ref="I69:J69" si="93">I45/I21</f>
        <v>1.4209678579862235</v>
      </c>
      <c r="J69" s="124">
        <f t="shared" si="93"/>
        <v>1.473789771661973</v>
      </c>
      <c r="K69" s="123">
        <f t="shared" ref="K69:L69" si="94">K45/K21</f>
        <v>1.4459364292447912</v>
      </c>
      <c r="L69" s="185">
        <f t="shared" si="94"/>
        <v>1.4549867505894256</v>
      </c>
      <c r="N69" s="23">
        <f t="shared" si="57"/>
        <v>6.2591419384608899E-3</v>
      </c>
    </row>
    <row r="70" spans="1:42" ht="20.100000000000001" customHeight="1" x14ac:dyDescent="0.25">
      <c r="A70" s="24"/>
      <c r="B70" t="s">
        <v>4</v>
      </c>
      <c r="C70" s="116">
        <f t="shared" si="53"/>
        <v>1.2695315889009986</v>
      </c>
      <c r="D70" s="117">
        <f t="shared" si="53"/>
        <v>1.1836627509489048</v>
      </c>
      <c r="E70" s="117">
        <f t="shared" si="53"/>
        <v>1.1466372363788226</v>
      </c>
      <c r="F70" s="117">
        <f t="shared" ref="F70:H70" si="95">F46/F22</f>
        <v>1.0902498149712032</v>
      </c>
      <c r="G70" s="117">
        <f t="shared" si="95"/>
        <v>1.0097717505791066</v>
      </c>
      <c r="H70" s="117">
        <f t="shared" si="95"/>
        <v>1.0250552227225511</v>
      </c>
      <c r="I70" s="117">
        <f t="shared" ref="I70:J70" si="96">I46/I22</f>
        <v>1.1715728332124693</v>
      </c>
      <c r="J70" s="117">
        <f t="shared" si="96"/>
        <v>1.2868754570611691</v>
      </c>
      <c r="K70" s="116">
        <f t="shared" ref="K70:L70" si="97">K46/K22</f>
        <v>1.2069636383463862</v>
      </c>
      <c r="L70" s="184">
        <f t="shared" si="97"/>
        <v>1.2168320843408547</v>
      </c>
      <c r="N70" s="241">
        <f t="shared" si="57"/>
        <v>8.1762579094667911E-3</v>
      </c>
    </row>
    <row r="71" spans="1:42" ht="20.100000000000001" customHeight="1" thickBot="1" x14ac:dyDescent="0.3">
      <c r="A71" s="24"/>
      <c r="B71" t="s">
        <v>3</v>
      </c>
      <c r="C71" s="120">
        <f t="shared" si="53"/>
        <v>1.1622782613695222</v>
      </c>
      <c r="D71" s="117">
        <f t="shared" si="53"/>
        <v>1.1943064846384575</v>
      </c>
      <c r="E71" s="117">
        <f t="shared" si="53"/>
        <v>1.3515997391487742</v>
      </c>
      <c r="F71" s="117">
        <f t="shared" ref="F71:H71" si="98">F47/F23</f>
        <v>1.3573299686273701</v>
      </c>
      <c r="G71" s="117">
        <f t="shared" si="98"/>
        <v>1.3630542418162033</v>
      </c>
      <c r="H71" s="117">
        <f t="shared" si="98"/>
        <v>1.3664638131116364</v>
      </c>
      <c r="I71" s="117">
        <f t="shared" ref="I71:J71" si="99">I47/I23</f>
        <v>1.447795728107655</v>
      </c>
      <c r="J71" s="117">
        <f t="shared" si="99"/>
        <v>1.4962801246202626</v>
      </c>
      <c r="K71" s="116">
        <f t="shared" ref="K71:L71" si="100">K47/K23</f>
        <v>1.474455687751218</v>
      </c>
      <c r="L71" s="184">
        <f t="shared" si="100"/>
        <v>1.4882457543792229</v>
      </c>
      <c r="N71" s="34">
        <f t="shared" si="57"/>
        <v>9.3526490775975284E-3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101">C48/C24</f>
        <v>2.1054929034593952</v>
      </c>
      <c r="D72" s="127">
        <f t="shared" si="101"/>
        <v>2.1993873370347377</v>
      </c>
      <c r="E72" s="127">
        <f t="shared" si="101"/>
        <v>2.4032794086253029</v>
      </c>
      <c r="F72" s="127">
        <f t="shared" ref="F72:H72" si="102">F48/F24</f>
        <v>2.4510560716120424</v>
      </c>
      <c r="G72" s="127">
        <f t="shared" si="102"/>
        <v>2.4529767417065393</v>
      </c>
      <c r="H72" s="127">
        <f t="shared" si="102"/>
        <v>2.5734907582817903</v>
      </c>
      <c r="I72" s="127">
        <f t="shared" ref="I72:J72" si="103">I48/I24</f>
        <v>2.7157718135022622</v>
      </c>
      <c r="J72" s="127">
        <f t="shared" si="103"/>
        <v>2.8270455682279652</v>
      </c>
      <c r="K72" s="186">
        <f t="shared" ref="K72:L72" si="104">K48/K24</f>
        <v>2.6930480928474059</v>
      </c>
      <c r="L72" s="187">
        <f t="shared" si="104"/>
        <v>2.7999737540948391</v>
      </c>
      <c r="N72" s="128">
        <f t="shared" si="57"/>
        <v>3.970432668151086E-2</v>
      </c>
    </row>
    <row r="74" spans="1:42" ht="15.75" x14ac:dyDescent="0.25">
      <c r="A74" s="99" t="s">
        <v>38</v>
      </c>
    </row>
  </sheetData>
  <mergeCells count="51">
    <mergeCell ref="I53:I54"/>
    <mergeCell ref="F5:F6"/>
    <mergeCell ref="Q29:Q30"/>
    <mergeCell ref="F29:F30"/>
    <mergeCell ref="F53:F54"/>
    <mergeCell ref="J29:J30"/>
    <mergeCell ref="J53:J54"/>
    <mergeCell ref="O5:O6"/>
    <mergeCell ref="P5:P6"/>
    <mergeCell ref="K5:L5"/>
    <mergeCell ref="K53:L53"/>
    <mergeCell ref="N53:N54"/>
    <mergeCell ref="G5:G6"/>
    <mergeCell ref="G29:G30"/>
    <mergeCell ref="G53:G54"/>
    <mergeCell ref="I5:I6"/>
    <mergeCell ref="I29:I30"/>
    <mergeCell ref="S5:S6"/>
    <mergeCell ref="S29:S30"/>
    <mergeCell ref="Q5:Q6"/>
    <mergeCell ref="V5:W5"/>
    <mergeCell ref="K29:L29"/>
    <mergeCell ref="V29:W29"/>
    <mergeCell ref="U29:U30"/>
    <mergeCell ref="U5:U6"/>
    <mergeCell ref="R5:R6"/>
    <mergeCell ref="R29:R30"/>
    <mergeCell ref="T5:T6"/>
    <mergeCell ref="T29:T30"/>
    <mergeCell ref="Y5:Z5"/>
    <mergeCell ref="A29:B30"/>
    <mergeCell ref="C29:C30"/>
    <mergeCell ref="D29:D30"/>
    <mergeCell ref="E29:E30"/>
    <mergeCell ref="N29:N30"/>
    <mergeCell ref="A5:B6"/>
    <mergeCell ref="C5:C6"/>
    <mergeCell ref="D5:D6"/>
    <mergeCell ref="E5:E6"/>
    <mergeCell ref="N5:N6"/>
    <mergeCell ref="O29:O30"/>
    <mergeCell ref="P29:P30"/>
    <mergeCell ref="Y29:Z29"/>
    <mergeCell ref="J5:J6"/>
    <mergeCell ref="H5:H6"/>
    <mergeCell ref="A53:B54"/>
    <mergeCell ref="C53:C54"/>
    <mergeCell ref="D53:D54"/>
    <mergeCell ref="E53:E54"/>
    <mergeCell ref="H29:H30"/>
    <mergeCell ref="H53:H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31:W48 V7:W24 Y31:Z34 Y7:Z10 K55:L58 N55:N58 Y36:Z48 Z35 K60:L72 N60:N72 Y12:Z24 Z1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P74"/>
  <sheetViews>
    <sheetView showGridLines="0" topLeftCell="A57" workbookViewId="0">
      <selection activeCell="K36" sqref="K36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2" width="11.14062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58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'6'!Y3</f>
        <v>VARIAÇÃO (JAN-JUN)</v>
      </c>
    </row>
    <row r="4" spans="1:26" ht="15.75" thickBot="1" x14ac:dyDescent="0.3"/>
    <row r="5" spans="1:26" ht="24" customHeight="1" x14ac:dyDescent="0.25">
      <c r="A5" s="479" t="s">
        <v>46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86">
        <v>2023</v>
      </c>
      <c r="K5" s="466" t="s">
        <v>95</v>
      </c>
      <c r="L5" s="467"/>
      <c r="N5" s="45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86">
        <v>2023</v>
      </c>
      <c r="V5" s="466" t="str">
        <f>K5</f>
        <v>janeiro - junho</v>
      </c>
      <c r="W5" s="467"/>
      <c r="Y5" s="469" t="s">
        <v>87</v>
      </c>
      <c r="Z5" s="470"/>
    </row>
    <row r="6" spans="1:26" ht="20.25" customHeight="1" thickBot="1" x14ac:dyDescent="0.3">
      <c r="A6" s="491"/>
      <c r="B6" s="492"/>
      <c r="C6" s="493"/>
      <c r="D6" s="468"/>
      <c r="E6" s="468"/>
      <c r="F6" s="468"/>
      <c r="G6" s="468"/>
      <c r="H6" s="461"/>
      <c r="I6" s="461"/>
      <c r="J6" s="487"/>
      <c r="K6" s="166">
        <v>2023</v>
      </c>
      <c r="L6" s="168">
        <v>2024</v>
      </c>
      <c r="N6" s="485"/>
      <c r="O6" s="468"/>
      <c r="P6" s="468"/>
      <c r="Q6" s="468"/>
      <c r="R6" s="468"/>
      <c r="S6" s="468"/>
      <c r="T6" s="468"/>
      <c r="U6" s="488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17612451</v>
      </c>
      <c r="I7" s="9">
        <f t="shared" si="0"/>
        <v>27169762.758999988</v>
      </c>
      <c r="J7" s="110">
        <f t="shared" si="0"/>
        <v>28078846.479000017</v>
      </c>
      <c r="K7" s="180">
        <f t="shared" ref="K7:L7" si="1">SUM(K8:K20)</f>
        <v>12425140.558</v>
      </c>
      <c r="L7" s="179">
        <f t="shared" si="1"/>
        <v>17531299.751999997</v>
      </c>
      <c r="N7" s="64">
        <f>C7/C24</f>
        <v>0.34702816082287186</v>
      </c>
      <c r="O7" s="16">
        <f>D7/D24</f>
        <v>0.34541445085493772</v>
      </c>
      <c r="P7" s="16">
        <f>E7/E24</f>
        <v>0.35678891536952334</v>
      </c>
      <c r="Q7" s="16">
        <f>F7/F24</f>
        <v>0.37852559034829586</v>
      </c>
      <c r="R7" s="16">
        <f>G7/G24</f>
        <v>0.36209830593739745</v>
      </c>
      <c r="S7" s="16">
        <f t="shared" ref="S7:T7" si="2">H7/H24</f>
        <v>0.38434749343634128</v>
      </c>
      <c r="T7" s="16">
        <f t="shared" si="2"/>
        <v>0.35417298692625843</v>
      </c>
      <c r="U7" s="17">
        <f>J7/J24</f>
        <v>0.35063798262856416</v>
      </c>
      <c r="V7" s="7">
        <f>K7/K24</f>
        <v>0.35023889592209373</v>
      </c>
      <c r="W7" s="17">
        <f>L7/L24</f>
        <v>0.37340354583338659</v>
      </c>
      <c r="Y7" s="102">
        <f>(L7-K7)/K7</f>
        <v>0.41095383751714304</v>
      </c>
      <c r="Z7" s="101">
        <f>(W7-V7)*100</f>
        <v>2.3164649911292856</v>
      </c>
    </row>
    <row r="8" spans="1:26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35">
        <v>5076898.3129999982</v>
      </c>
      <c r="J8" s="12">
        <v>5333760.4810000006</v>
      </c>
      <c r="K8" s="10">
        <v>2212505.0730000003</v>
      </c>
      <c r="L8" s="161">
        <v>3324078.7349999985</v>
      </c>
      <c r="N8" s="96">
        <f>C8/$C$7</f>
        <v>0.18412008414855971</v>
      </c>
      <c r="O8" s="18">
        <f>D8/$D$7</f>
        <v>0.2069275267197703</v>
      </c>
      <c r="P8" s="18">
        <f t="shared" ref="P8:P20" si="3">E8/$E$7</f>
        <v>0.19266235803865228</v>
      </c>
      <c r="Q8" s="37">
        <f>F8/$F$7</f>
        <v>0.17896830676423997</v>
      </c>
      <c r="R8" s="37">
        <f>G8/$G$7</f>
        <v>0.18994803545355138</v>
      </c>
      <c r="S8" s="37">
        <f>H8/$H$7</f>
        <v>0.1968392701277068</v>
      </c>
      <c r="T8" s="37">
        <f>I8/$I$7</f>
        <v>0.18685839688895609</v>
      </c>
      <c r="U8" s="19">
        <f>J8/$J$7</f>
        <v>0.18995653845641716</v>
      </c>
      <c r="V8" s="37">
        <f>K8/$K$7</f>
        <v>0.17806680436910358</v>
      </c>
      <c r="W8" s="19">
        <f>L8/$L$7</f>
        <v>0.18960823110795208</v>
      </c>
      <c r="Y8" s="103">
        <f t="shared" ref="Y8:Y24" si="4">(L8-K8)/K8</f>
        <v>0.502405022960143</v>
      </c>
      <c r="Z8" s="104">
        <f t="shared" ref="Z8:Z24" si="5">(W8-V8)*100</f>
        <v>1.1541426738848504</v>
      </c>
    </row>
    <row r="9" spans="1:26" ht="20.100000000000001" customHeight="1" x14ac:dyDescent="0.25">
      <c r="A9" s="24"/>
      <c r="B9" t="s">
        <v>17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35">
        <v>252200.84399999984</v>
      </c>
      <c r="J9" s="12">
        <v>234928.67299999998</v>
      </c>
      <c r="K9" s="10">
        <v>111602.166</v>
      </c>
      <c r="L9" s="161">
        <v>103359.758</v>
      </c>
      <c r="N9" s="96">
        <f t="shared" ref="N9:N20" si="6">C9/$C$7</f>
        <v>1.4290210720686897E-2</v>
      </c>
      <c r="O9" s="18">
        <f t="shared" ref="O9:O20" si="7">D9/$D$7</f>
        <v>1.7216363581763046E-2</v>
      </c>
      <c r="P9" s="18">
        <f t="shared" si="3"/>
        <v>1.0413937606758412E-2</v>
      </c>
      <c r="Q9" s="37">
        <f t="shared" ref="Q9:Q20" si="8">F9/$F$7</f>
        <v>8.0685872268605307E-3</v>
      </c>
      <c r="R9" s="37">
        <f t="shared" ref="R9:R20" si="9">G9/$G$7</f>
        <v>8.6533690193682476E-3</v>
      </c>
      <c r="S9" s="37">
        <f t="shared" ref="S9:S20" si="10">H9/$H$7</f>
        <v>8.9115932813666875E-3</v>
      </c>
      <c r="T9" s="37">
        <f t="shared" ref="T9:T20" si="11">I9/$I$7</f>
        <v>9.2824087658423989E-3</v>
      </c>
      <c r="U9" s="19">
        <f t="shared" ref="U9:U20" si="12">J9/$J$7</f>
        <v>8.3667494380761532E-3</v>
      </c>
      <c r="V9" s="37">
        <f t="shared" ref="V9:V20" si="13">K9/$K$7</f>
        <v>8.9819640654402316E-3</v>
      </c>
      <c r="W9" s="19">
        <f t="shared" ref="W9:W20" si="14">L9/$L$7</f>
        <v>5.8957270403301714E-3</v>
      </c>
      <c r="Y9" s="103">
        <f t="shared" si="4"/>
        <v>-7.3855269081426214E-2</v>
      </c>
      <c r="Z9" s="104">
        <f t="shared" si="5"/>
        <v>-0.30862370251100602</v>
      </c>
    </row>
    <row r="10" spans="1:26" ht="20.100000000000001" customHeight="1" x14ac:dyDescent="0.25">
      <c r="A10" s="24"/>
      <c r="B10" t="s">
        <v>14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35">
        <v>4515500.6110000033</v>
      </c>
      <c r="J10" s="12">
        <v>4800315.1920000017</v>
      </c>
      <c r="K10" s="10">
        <v>2122959.7679999992</v>
      </c>
      <c r="L10" s="161">
        <v>3296269.172999999</v>
      </c>
      <c r="N10" s="96">
        <f t="shared" si="6"/>
        <v>0.13577303696825851</v>
      </c>
      <c r="O10" s="18">
        <f t="shared" si="7"/>
        <v>0.15806028356711749</v>
      </c>
      <c r="P10" s="18">
        <f t="shared" si="3"/>
        <v>0.14125859793804491</v>
      </c>
      <c r="Q10" s="37">
        <f t="shared" si="8"/>
        <v>0.1340734657339317</v>
      </c>
      <c r="R10" s="37">
        <f t="shared" si="9"/>
        <v>0.14721692868175962</v>
      </c>
      <c r="S10" s="37">
        <f t="shared" si="10"/>
        <v>0.16402748260307437</v>
      </c>
      <c r="T10" s="37">
        <f t="shared" si="11"/>
        <v>0.16619580564810943</v>
      </c>
      <c r="U10" s="19">
        <f t="shared" si="12"/>
        <v>0.17095841866545783</v>
      </c>
      <c r="V10" s="37">
        <f t="shared" si="13"/>
        <v>0.17086002030239561</v>
      </c>
      <c r="W10" s="19">
        <f t="shared" si="14"/>
        <v>0.18802195043319339</v>
      </c>
      <c r="Y10" s="103">
        <f t="shared" si="4"/>
        <v>0.55267623187478143</v>
      </c>
      <c r="Z10" s="104">
        <f t="shared" si="5"/>
        <v>1.7161930130797782</v>
      </c>
    </row>
    <row r="11" spans="1:26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35"/>
      <c r="J11" s="12"/>
      <c r="K11" s="10"/>
      <c r="L11" s="161"/>
      <c r="N11" s="96">
        <f t="shared" si="6"/>
        <v>1.5534684966832554E-3</v>
      </c>
      <c r="O11" s="18">
        <f t="shared" si="7"/>
        <v>1.6703646316694031E-3</v>
      </c>
      <c r="P11" s="18">
        <f t="shared" si="3"/>
        <v>4.2403347792255835E-3</v>
      </c>
      <c r="Q11" s="37">
        <f t="shared" si="8"/>
        <v>3.3804376581696985E-3</v>
      </c>
      <c r="R11" s="37">
        <f t="shared" si="9"/>
        <v>1.2949295174688701E-3</v>
      </c>
      <c r="S11" s="37">
        <f t="shared" si="10"/>
        <v>0</v>
      </c>
      <c r="T11" s="37">
        <f t="shared" si="11"/>
        <v>0</v>
      </c>
      <c r="U11" s="19">
        <f t="shared" si="12"/>
        <v>0</v>
      </c>
      <c r="V11" s="37">
        <f t="shared" si="13"/>
        <v>0</v>
      </c>
      <c r="W11" s="19">
        <f t="shared" si="14"/>
        <v>0</v>
      </c>
      <c r="Y11" s="103"/>
      <c r="Z11" s="104">
        <f t="shared" si="5"/>
        <v>0</v>
      </c>
    </row>
    <row r="12" spans="1:26" ht="20.100000000000001" customHeight="1" x14ac:dyDescent="0.25">
      <c r="A12" s="24"/>
      <c r="B12" t="s">
        <v>15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35">
        <v>25769.706999999999</v>
      </c>
      <c r="J12" s="12">
        <v>24313.739999999998</v>
      </c>
      <c r="K12" s="10">
        <v>11449.074000000001</v>
      </c>
      <c r="L12" s="161">
        <v>11137.002</v>
      </c>
      <c r="N12" s="96">
        <f t="shared" si="6"/>
        <v>8.4815808726959347E-4</v>
      </c>
      <c r="O12" s="18">
        <f t="shared" si="7"/>
        <v>4.5597727628418622E-4</v>
      </c>
      <c r="P12" s="18">
        <f t="shared" si="3"/>
        <v>3.4600145289609587E-4</v>
      </c>
      <c r="Q12" s="37">
        <f t="shared" si="8"/>
        <v>5.8137971307345828E-4</v>
      </c>
      <c r="R12" s="37">
        <f t="shared" si="9"/>
        <v>2.518322771285747E-3</v>
      </c>
      <c r="S12" s="37">
        <f t="shared" si="10"/>
        <v>1.2187400833648878E-3</v>
      </c>
      <c r="T12" s="37">
        <f t="shared" si="11"/>
        <v>9.4847007787963772E-4</v>
      </c>
      <c r="U12" s="19">
        <f t="shared" si="12"/>
        <v>8.65909503019794E-4</v>
      </c>
      <c r="V12" s="37">
        <f t="shared" si="13"/>
        <v>9.2144422403563444E-4</v>
      </c>
      <c r="W12" s="19">
        <f t="shared" si="14"/>
        <v>6.3526390841212304E-4</v>
      </c>
      <c r="Y12" s="103">
        <f t="shared" si="4"/>
        <v>-2.7257400904212872E-2</v>
      </c>
      <c r="Z12" s="104">
        <f t="shared" si="5"/>
        <v>-2.861803156235114E-2</v>
      </c>
    </row>
    <row r="13" spans="1:26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35">
        <v>45027.415999999997</v>
      </c>
      <c r="J13" s="12">
        <v>49173.338999999993</v>
      </c>
      <c r="K13" s="10">
        <v>21640.11</v>
      </c>
      <c r="L13" s="161">
        <v>34117.116999999998</v>
      </c>
      <c r="N13" s="96">
        <f t="shared" si="6"/>
        <v>8.2168741012304477E-4</v>
      </c>
      <c r="O13" s="18">
        <f t="shared" si="7"/>
        <v>1.6285676170301972E-3</v>
      </c>
      <c r="P13" s="18">
        <f t="shared" si="3"/>
        <v>3.4087946025840058E-3</v>
      </c>
      <c r="Q13" s="37">
        <f t="shared" si="8"/>
        <v>2.3036604678499891E-3</v>
      </c>
      <c r="R13" s="37">
        <f t="shared" si="9"/>
        <v>1.5692638118025319E-3</v>
      </c>
      <c r="S13" s="37">
        <f t="shared" si="10"/>
        <v>1.550550800680723E-3</v>
      </c>
      <c r="T13" s="37">
        <f t="shared" si="11"/>
        <v>1.6572620232057293E-3</v>
      </c>
      <c r="U13" s="19">
        <f t="shared" si="12"/>
        <v>1.7512592277170789E-3</v>
      </c>
      <c r="V13" s="37">
        <f t="shared" si="13"/>
        <v>1.741639050197053E-3</v>
      </c>
      <c r="W13" s="19">
        <f t="shared" si="14"/>
        <v>1.9460688872259952E-3</v>
      </c>
      <c r="Y13" s="103">
        <f t="shared" si="4"/>
        <v>0.57656855718385891</v>
      </c>
      <c r="Z13" s="104">
        <f t="shared" si="5"/>
        <v>2.0442983702894213E-2</v>
      </c>
    </row>
    <row r="14" spans="1:26" ht="20.100000000000001" customHeight="1" x14ac:dyDescent="0.25">
      <c r="A14" s="24"/>
      <c r="B14" t="s">
        <v>16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35">
        <v>1651573.7279999997</v>
      </c>
      <c r="J14" s="12">
        <v>1595487.4989999998</v>
      </c>
      <c r="K14" s="10">
        <v>710043.40899999987</v>
      </c>
      <c r="L14" s="161">
        <v>807614.18300000031</v>
      </c>
      <c r="N14" s="96">
        <f t="shared" si="6"/>
        <v>0.10318943465995283</v>
      </c>
      <c r="O14" s="18">
        <f t="shared" si="7"/>
        <v>5.7698613060996787E-2</v>
      </c>
      <c r="P14" s="18">
        <f t="shared" si="3"/>
        <v>6.8165041831902889E-2</v>
      </c>
      <c r="Q14" s="37">
        <f t="shared" si="8"/>
        <v>6.4849235791783547E-2</v>
      </c>
      <c r="R14" s="37">
        <f t="shared" si="9"/>
        <v>6.6604907398881558E-2</v>
      </c>
      <c r="S14" s="37">
        <f t="shared" si="10"/>
        <v>5.9788839157025903E-2</v>
      </c>
      <c r="T14" s="37">
        <f t="shared" si="11"/>
        <v>6.0787197247532669E-2</v>
      </c>
      <c r="U14" s="19">
        <f t="shared" si="12"/>
        <v>5.6821689601574424E-2</v>
      </c>
      <c r="V14" s="37">
        <f t="shared" si="13"/>
        <v>5.7145704363306717E-2</v>
      </c>
      <c r="W14" s="19">
        <f t="shared" si="14"/>
        <v>4.6066988439226617E-2</v>
      </c>
      <c r="Y14" s="103">
        <f t="shared" si="4"/>
        <v>0.13741522386274338</v>
      </c>
      <c r="Z14" s="104">
        <f t="shared" si="5"/>
        <v>-1.10787159240801</v>
      </c>
    </row>
    <row r="15" spans="1:26" ht="20.100000000000001" customHeight="1" x14ac:dyDescent="0.25">
      <c r="A15" s="24"/>
      <c r="B15" t="s">
        <v>84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35">
        <v>518448.43799999997</v>
      </c>
      <c r="J15" s="12">
        <v>559176.25100000016</v>
      </c>
      <c r="K15" s="10">
        <v>257407.70200000008</v>
      </c>
      <c r="L15" s="161">
        <v>366669.16400000005</v>
      </c>
      <c r="N15" s="96">
        <f t="shared" si="6"/>
        <v>4.5645080221031718E-3</v>
      </c>
      <c r="O15" s="18">
        <f t="shared" si="7"/>
        <v>5.9871516410128769E-3</v>
      </c>
      <c r="P15" s="18">
        <f t="shared" si="3"/>
        <v>1.805438681274622E-2</v>
      </c>
      <c r="Q15" s="37">
        <f t="shared" si="8"/>
        <v>1.7567950845765463E-2</v>
      </c>
      <c r="R15" s="37">
        <f t="shared" si="9"/>
        <v>2.5220731074865946E-2</v>
      </c>
      <c r="S15" s="37">
        <f t="shared" si="10"/>
        <v>2.2430949559490612E-2</v>
      </c>
      <c r="T15" s="37">
        <f t="shared" si="11"/>
        <v>1.9081816893239668E-2</v>
      </c>
      <c r="U15" s="19">
        <f t="shared" si="12"/>
        <v>1.9914502236343803E-2</v>
      </c>
      <c r="V15" s="37">
        <f t="shared" si="13"/>
        <v>2.0716683308203431E-2</v>
      </c>
      <c r="W15" s="19">
        <f t="shared" si="14"/>
        <v>2.0915115775039433E-2</v>
      </c>
      <c r="Y15" s="103">
        <f t="shared" si="4"/>
        <v>0.42446850327734148</v>
      </c>
      <c r="Z15" s="104">
        <f t="shared" si="5"/>
        <v>1.9843246683600227E-2</v>
      </c>
    </row>
    <row r="16" spans="1:26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35">
        <v>1213280.2089999996</v>
      </c>
      <c r="J16" s="12">
        <v>981638.34900000016</v>
      </c>
      <c r="K16" s="10">
        <v>533112.30000000016</v>
      </c>
      <c r="L16" s="161">
        <v>504784.49200000009</v>
      </c>
      <c r="N16" s="96">
        <f t="shared" si="6"/>
        <v>3.5685801207094206E-2</v>
      </c>
      <c r="O16" s="18">
        <f t="shared" si="7"/>
        <v>3.5019004286828873E-2</v>
      </c>
      <c r="P16" s="18">
        <f t="shared" si="3"/>
        <v>3.5143482961882661E-2</v>
      </c>
      <c r="Q16" s="37">
        <f t="shared" si="8"/>
        <v>2.581667722464152E-2</v>
      </c>
      <c r="R16" s="37">
        <f t="shared" si="9"/>
        <v>1.5882729785757846E-2</v>
      </c>
      <c r="S16" s="37">
        <f t="shared" si="10"/>
        <v>3.7729444925070341E-2</v>
      </c>
      <c r="T16" s="37">
        <f t="shared" si="11"/>
        <v>4.4655531951529472E-2</v>
      </c>
      <c r="U16" s="19">
        <f t="shared" si="12"/>
        <v>3.4960066815214824E-2</v>
      </c>
      <c r="V16" s="37">
        <f t="shared" si="13"/>
        <v>4.2905937161149668E-2</v>
      </c>
      <c r="W16" s="19">
        <f t="shared" si="14"/>
        <v>2.8793329595680064E-2</v>
      </c>
      <c r="Y16" s="103">
        <f t="shared" si="4"/>
        <v>-5.3136661825285349E-2</v>
      </c>
      <c r="Z16" s="104">
        <f t="shared" si="5"/>
        <v>-1.4112607565469604</v>
      </c>
    </row>
    <row r="17" spans="1:26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35">
        <v>3058449.336999997</v>
      </c>
      <c r="J17" s="12">
        <v>2813547.0289999992</v>
      </c>
      <c r="K17" s="10">
        <v>1311735.6730000007</v>
      </c>
      <c r="L17" s="161">
        <v>1627059.3770000003</v>
      </c>
      <c r="N17" s="96">
        <f t="shared" si="6"/>
        <v>5.6585614706293738E-2</v>
      </c>
      <c r="O17" s="18">
        <f t="shared" si="7"/>
        <v>5.8994861926918891E-2</v>
      </c>
      <c r="P17" s="18">
        <f t="shared" si="3"/>
        <v>5.3716820286259799E-2</v>
      </c>
      <c r="Q17" s="37">
        <f t="shared" si="8"/>
        <v>0.11126998753775903</v>
      </c>
      <c r="R17" s="37">
        <f t="shared" si="9"/>
        <v>0.11941518264836988</v>
      </c>
      <c r="S17" s="37">
        <f t="shared" si="10"/>
        <v>0.11081825011181011</v>
      </c>
      <c r="T17" s="37">
        <f t="shared" si="11"/>
        <v>0.11256812818458951</v>
      </c>
      <c r="U17" s="19">
        <f t="shared" si="12"/>
        <v>0.10020166003273077</v>
      </c>
      <c r="V17" s="37">
        <f t="shared" si="13"/>
        <v>0.10557109329080643</v>
      </c>
      <c r="W17" s="19">
        <f t="shared" si="14"/>
        <v>9.2808827640653568E-2</v>
      </c>
      <c r="Y17" s="103">
        <f t="shared" si="4"/>
        <v>0.24038661941612038</v>
      </c>
      <c r="Z17" s="104">
        <f t="shared" si="5"/>
        <v>-1.2762265650152858</v>
      </c>
    </row>
    <row r="18" spans="1:26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35">
        <v>2078054.800999999</v>
      </c>
      <c r="J18" s="12">
        <v>2311929.611000001</v>
      </c>
      <c r="K18" s="10">
        <v>917248.9640000005</v>
      </c>
      <c r="L18" s="161">
        <v>1466095.4200000002</v>
      </c>
      <c r="N18" s="96">
        <f t="shared" si="6"/>
        <v>6.4661011652893299E-2</v>
      </c>
      <c r="O18" s="18">
        <f t="shared" si="7"/>
        <v>5.8229196925587742E-2</v>
      </c>
      <c r="P18" s="18">
        <f t="shared" si="3"/>
        <v>5.9161460570473556E-2</v>
      </c>
      <c r="Q18" s="37">
        <f t="shared" si="8"/>
        <v>7.3176806370374395E-2</v>
      </c>
      <c r="R18" s="37">
        <f t="shared" si="9"/>
        <v>7.8258377453426564E-2</v>
      </c>
      <c r="S18" s="37">
        <f t="shared" si="10"/>
        <v>7.3220586958623754E-2</v>
      </c>
      <c r="T18" s="37">
        <f t="shared" si="11"/>
        <v>7.648409812896298E-2</v>
      </c>
      <c r="U18" s="19">
        <f t="shared" si="12"/>
        <v>8.2337057995921517E-2</v>
      </c>
      <c r="V18" s="37">
        <f t="shared" si="13"/>
        <v>7.3822019132767425E-2</v>
      </c>
      <c r="W18" s="19">
        <f t="shared" si="14"/>
        <v>8.3627308912606196E-2</v>
      </c>
      <c r="Y18" s="103">
        <f t="shared" si="4"/>
        <v>0.59836148912783005</v>
      </c>
      <c r="Z18" s="104">
        <f t="shared" si="5"/>
        <v>0.98052897798387717</v>
      </c>
    </row>
    <row r="19" spans="1:26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5589725</v>
      </c>
      <c r="I19" s="35">
        <v>8571231.9209999926</v>
      </c>
      <c r="J19" s="12">
        <v>9197149.4960000161</v>
      </c>
      <c r="K19" s="10">
        <v>4153344.121999999</v>
      </c>
      <c r="L19" s="161">
        <v>5870544.4389999975</v>
      </c>
      <c r="N19" s="96">
        <f t="shared" si="6"/>
        <v>0.39031201410056948</v>
      </c>
      <c r="O19" s="18">
        <f t="shared" si="7"/>
        <v>0.38755790943893537</v>
      </c>
      <c r="P19" s="18">
        <f t="shared" si="3"/>
        <v>0.40015627760993427</v>
      </c>
      <c r="Q19" s="37">
        <f t="shared" si="8"/>
        <v>0.3707096404479393</v>
      </c>
      <c r="R19" s="37">
        <f t="shared" si="9"/>
        <v>0.33627350362285274</v>
      </c>
      <c r="S19" s="37">
        <f t="shared" si="10"/>
        <v>0.31737348765370588</v>
      </c>
      <c r="T19" s="37">
        <f t="shared" si="11"/>
        <v>0.31546951649994703</v>
      </c>
      <c r="U19" s="19">
        <f t="shared" si="12"/>
        <v>0.32754726953895713</v>
      </c>
      <c r="V19" s="37">
        <f t="shared" si="13"/>
        <v>0.33426938734514711</v>
      </c>
      <c r="W19" s="19">
        <f t="shared" si="14"/>
        <v>0.33486076457795305</v>
      </c>
      <c r="Y19" s="103">
        <f t="shared" si="4"/>
        <v>0.41345004568826788</v>
      </c>
      <c r="Z19" s="104">
        <f t="shared" si="5"/>
        <v>5.9137723280594523E-2</v>
      </c>
    </row>
    <row r="20" spans="1:26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35">
        <v>163327.43399999998</v>
      </c>
      <c r="J20" s="12">
        <v>177426.81900000005</v>
      </c>
      <c r="K20" s="10">
        <v>62092.196999999993</v>
      </c>
      <c r="L20" s="161">
        <v>119570.89199999998</v>
      </c>
      <c r="N20" s="96">
        <f t="shared" si="6"/>
        <v>7.5949698195122723E-3</v>
      </c>
      <c r="O20" s="18">
        <f t="shared" si="7"/>
        <v>1.0554179326084859E-2</v>
      </c>
      <c r="P20" s="18">
        <f t="shared" si="3"/>
        <v>1.3272505508639358E-2</v>
      </c>
      <c r="Q20" s="37">
        <f t="shared" si="8"/>
        <v>9.2338642176114129E-3</v>
      </c>
      <c r="R20" s="37">
        <f t="shared" si="9"/>
        <v>7.1437187606090431E-3</v>
      </c>
      <c r="S20" s="37">
        <f t="shared" si="10"/>
        <v>6.0908047380798958E-3</v>
      </c>
      <c r="T20" s="37">
        <f t="shared" si="11"/>
        <v>6.0113676902054563E-3</v>
      </c>
      <c r="U20" s="19">
        <f t="shared" si="12"/>
        <v>6.3188784885695494E-3</v>
      </c>
      <c r="V20" s="37">
        <f t="shared" si="13"/>
        <v>4.9973033874471193E-3</v>
      </c>
      <c r="W20" s="19">
        <f t="shared" si="14"/>
        <v>6.8204236817272579E-3</v>
      </c>
      <c r="Y20" s="105">
        <f t="shared" si="4"/>
        <v>0.9256991663541877</v>
      </c>
      <c r="Z20" s="106">
        <f t="shared" si="5"/>
        <v>0.18231202942801386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5">C22+C23</f>
        <v>48051990</v>
      </c>
      <c r="D21" s="36">
        <f t="shared" si="15"/>
        <v>52503615</v>
      </c>
      <c r="E21" s="36">
        <f t="shared" si="15"/>
        <v>52337646</v>
      </c>
      <c r="F21" s="36">
        <f t="shared" si="15"/>
        <v>55432735</v>
      </c>
      <c r="G21" s="36">
        <f t="shared" si="15"/>
        <v>31472545</v>
      </c>
      <c r="H21" s="36">
        <f t="shared" si="15"/>
        <v>28211839</v>
      </c>
      <c r="I21" s="36">
        <f t="shared" si="15"/>
        <v>49543492.520000003</v>
      </c>
      <c r="J21" s="15">
        <f t="shared" ref="J21:L21" si="16">J22+J23</f>
        <v>52000460.014000028</v>
      </c>
      <c r="K21" s="13">
        <f t="shared" si="16"/>
        <v>23051046.417999994</v>
      </c>
      <c r="L21" s="160">
        <f t="shared" si="16"/>
        <v>29418709.018999994</v>
      </c>
      <c r="N21" s="20">
        <f>C21/C24</f>
        <v>0.65297183917712809</v>
      </c>
      <c r="O21" s="21">
        <f>D21/D24</f>
        <v>0.65458554914506228</v>
      </c>
      <c r="P21" s="21">
        <f>E21/E24</f>
        <v>0.64321108463047671</v>
      </c>
      <c r="Q21" s="21">
        <f>F21/F24</f>
        <v>0.6214744096517042</v>
      </c>
      <c r="R21" s="21">
        <f>G21/G24</f>
        <v>0.63790169406260255</v>
      </c>
      <c r="S21" s="21">
        <f t="shared" ref="S21:T21" si="17">H21/H24</f>
        <v>0.61565250656365866</v>
      </c>
      <c r="T21" s="21">
        <f t="shared" si="17"/>
        <v>0.64582701307374168</v>
      </c>
      <c r="U21" s="22">
        <f>J21/J24</f>
        <v>0.64936201737143584</v>
      </c>
      <c r="V21" s="27">
        <f>K21/K24</f>
        <v>0.64976110407790622</v>
      </c>
      <c r="W21" s="22">
        <f>L21/L24</f>
        <v>0.62659645416661347</v>
      </c>
      <c r="Y21" s="64">
        <f t="shared" si="4"/>
        <v>0.27624180202195286</v>
      </c>
      <c r="Z21" s="101">
        <f t="shared" si="5"/>
        <v>-2.3164649911292745</v>
      </c>
    </row>
    <row r="22" spans="1:26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35">
        <v>372964.68399999995</v>
      </c>
      <c r="J22" s="12">
        <v>397441.48600000009</v>
      </c>
      <c r="K22" s="10">
        <v>161600.41700000002</v>
      </c>
      <c r="L22" s="161">
        <v>238138.75999999995</v>
      </c>
      <c r="N22" s="96">
        <f>C22/C24</f>
        <v>4.8994368531175333E-3</v>
      </c>
      <c r="O22" s="37">
        <f>D22/D24</f>
        <v>2.9042646778177838E-3</v>
      </c>
      <c r="P22" s="37">
        <f>E22/E24</f>
        <v>1.5342146909530369E-3</v>
      </c>
      <c r="Q22" s="37">
        <f>F22/F21</f>
        <v>2.1378342598466411E-3</v>
      </c>
      <c r="R22" s="37">
        <f>G22/G21</f>
        <v>4.0609998333468109E-3</v>
      </c>
      <c r="S22" s="37">
        <f>H22/H21</f>
        <v>8.2981474550453804E-3</v>
      </c>
      <c r="T22" s="37">
        <f>I22/I21</f>
        <v>7.5280256806570392E-3</v>
      </c>
      <c r="U22" s="19">
        <f>J22/J24</f>
        <v>4.9630985007936045E-3</v>
      </c>
      <c r="V22" s="37">
        <f>K22/K24</f>
        <v>4.5551799890254374E-3</v>
      </c>
      <c r="W22" s="19">
        <f>L22/L24</f>
        <v>5.0721771142052084E-3</v>
      </c>
      <c r="Y22" s="107">
        <f t="shared" si="4"/>
        <v>0.47362713797947642</v>
      </c>
      <c r="Z22" s="108">
        <f t="shared" si="5"/>
        <v>5.1699712517977101E-2</v>
      </c>
    </row>
    <row r="23" spans="1:26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27977733</v>
      </c>
      <c r="I23" s="35">
        <v>49170527.836000003</v>
      </c>
      <c r="J23" s="43">
        <v>51603018.528000027</v>
      </c>
      <c r="K23" s="10">
        <v>22889446.000999995</v>
      </c>
      <c r="L23" s="161">
        <v>29180570.258999992</v>
      </c>
      <c r="N23" s="96">
        <f>C23/C24</f>
        <v>0.64807240232401053</v>
      </c>
      <c r="O23" s="37">
        <f>D23/D24</f>
        <v>0.65168128446724449</v>
      </c>
      <c r="P23" s="37">
        <f>E23/E24</f>
        <v>0.64167686993952366</v>
      </c>
      <c r="Q23" s="37">
        <f>F23/F21</f>
        <v>0.99786216574015341</v>
      </c>
      <c r="R23" s="37">
        <f>G23/G21</f>
        <v>0.99593900016665315</v>
      </c>
      <c r="S23" s="37">
        <f>H23/H21</f>
        <v>0.99170185254495458</v>
      </c>
      <c r="T23" s="37">
        <f>I23/I21</f>
        <v>0.99247197431934298</v>
      </c>
      <c r="U23" s="94">
        <f>J23/J24</f>
        <v>0.64439891887064216</v>
      </c>
      <c r="V23" s="178">
        <f>K23/K24</f>
        <v>0.64520592408888078</v>
      </c>
      <c r="W23" s="94">
        <f>L23/L24</f>
        <v>0.6215242770524082</v>
      </c>
      <c r="Y23" s="109">
        <f t="shared" si="4"/>
        <v>0.27484825354554893</v>
      </c>
      <c r="Z23" s="106">
        <f t="shared" si="5"/>
        <v>-2.3681647036472575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18">C7+C21</f>
        <v>73589682</v>
      </c>
      <c r="D24" s="84">
        <f t="shared" si="18"/>
        <v>80208943</v>
      </c>
      <c r="E24" s="84">
        <f t="shared" si="18"/>
        <v>81369316</v>
      </c>
      <c r="F24" s="84">
        <f t="shared" si="18"/>
        <v>89195523</v>
      </c>
      <c r="G24" s="84">
        <f t="shared" si="18"/>
        <v>49337610</v>
      </c>
      <c r="H24" s="84">
        <f t="shared" si="18"/>
        <v>45824290</v>
      </c>
      <c r="I24" s="84">
        <f t="shared" si="18"/>
        <v>76713255.278999984</v>
      </c>
      <c r="J24" s="167">
        <f t="shared" ref="J24:L24" si="19">J7+J21</f>
        <v>80079306.493000045</v>
      </c>
      <c r="K24" s="170">
        <f t="shared" si="19"/>
        <v>35476186.975999996</v>
      </c>
      <c r="L24" s="169">
        <f t="shared" si="19"/>
        <v>46950008.77099999</v>
      </c>
      <c r="N24" s="89">
        <f t="shared" ref="N24:T24" si="20">N7+N21</f>
        <v>1</v>
      </c>
      <c r="O24" s="85">
        <f t="shared" si="20"/>
        <v>1</v>
      </c>
      <c r="P24" s="85">
        <f t="shared" si="20"/>
        <v>1</v>
      </c>
      <c r="Q24" s="85">
        <f t="shared" si="20"/>
        <v>1</v>
      </c>
      <c r="R24" s="85">
        <f t="shared" si="20"/>
        <v>1</v>
      </c>
      <c r="S24" s="85">
        <f t="shared" si="20"/>
        <v>1</v>
      </c>
      <c r="T24" s="85">
        <f t="shared" si="20"/>
        <v>1</v>
      </c>
      <c r="U24" s="174">
        <f t="shared" ref="U24:W24" si="21">U7+U21</f>
        <v>1</v>
      </c>
      <c r="V24" s="181">
        <f t="shared" si="21"/>
        <v>1</v>
      </c>
      <c r="W24" s="85">
        <f t="shared" si="21"/>
        <v>1</v>
      </c>
      <c r="Y24" s="93">
        <f t="shared" si="4"/>
        <v>0.32342319660120611</v>
      </c>
      <c r="Z24" s="86">
        <f t="shared" si="5"/>
        <v>0</v>
      </c>
    </row>
    <row r="27" spans="1:26" x14ac:dyDescent="0.25">
      <c r="A27" s="1" t="s">
        <v>22</v>
      </c>
      <c r="N27" s="1" t="s">
        <v>24</v>
      </c>
      <c r="Y27" s="1" t="str">
        <f>Y3</f>
        <v>VARIAÇÃO (JAN-JUN)</v>
      </c>
    </row>
    <row r="28" spans="1:26" ht="15" customHeight="1" thickBot="1" x14ac:dyDescent="0.3"/>
    <row r="29" spans="1:26" ht="24" customHeight="1" x14ac:dyDescent="0.25">
      <c r="A29" s="479" t="s">
        <v>36</v>
      </c>
      <c r="B29" s="490"/>
      <c r="C29" s="481">
        <v>2016</v>
      </c>
      <c r="D29" s="460">
        <v>2017</v>
      </c>
      <c r="E29" s="460">
        <v>2018</v>
      </c>
      <c r="F29" s="460">
        <v>2019</v>
      </c>
      <c r="G29" s="460">
        <v>2020</v>
      </c>
      <c r="H29" s="460">
        <v>2021</v>
      </c>
      <c r="I29" s="460">
        <v>2022</v>
      </c>
      <c r="J29" s="486">
        <v>2023</v>
      </c>
      <c r="K29" s="466" t="str">
        <f>K5</f>
        <v>janeiro - junho</v>
      </c>
      <c r="L29" s="467"/>
      <c r="N29" s="458">
        <v>2016</v>
      </c>
      <c r="O29" s="460">
        <v>2017</v>
      </c>
      <c r="P29" s="460">
        <v>2018</v>
      </c>
      <c r="Q29" s="460">
        <v>2019</v>
      </c>
      <c r="R29" s="460">
        <v>2020</v>
      </c>
      <c r="S29" s="460">
        <v>2021</v>
      </c>
      <c r="T29" s="460">
        <v>2022</v>
      </c>
      <c r="U29" s="486">
        <v>2023</v>
      </c>
      <c r="V29" s="466" t="str">
        <f>K5</f>
        <v>janeiro - junho</v>
      </c>
      <c r="W29" s="467"/>
      <c r="Y29" s="469" t="s">
        <v>87</v>
      </c>
      <c r="Z29" s="470"/>
    </row>
    <row r="30" spans="1:26" ht="20.25" customHeight="1" thickBot="1" x14ac:dyDescent="0.3">
      <c r="A30" s="491"/>
      <c r="B30" s="492"/>
      <c r="C30" s="493"/>
      <c r="D30" s="468"/>
      <c r="E30" s="468"/>
      <c r="F30" s="468"/>
      <c r="G30" s="468"/>
      <c r="H30" s="461"/>
      <c r="I30" s="461"/>
      <c r="J30" s="487"/>
      <c r="K30" s="166">
        <v>2022</v>
      </c>
      <c r="L30" s="168">
        <v>2023</v>
      </c>
      <c r="N30" s="485"/>
      <c r="O30" s="468"/>
      <c r="P30" s="468"/>
      <c r="Q30" s="468"/>
      <c r="R30" s="468"/>
      <c r="S30" s="468"/>
      <c r="T30" s="468"/>
      <c r="U30" s="488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J31" si="22">SUM(C32:C44)</f>
        <v>251533440</v>
      </c>
      <c r="D31" s="9">
        <f t="shared" si="22"/>
        <v>288451381</v>
      </c>
      <c r="E31" s="9">
        <f t="shared" si="22"/>
        <v>313935902</v>
      </c>
      <c r="F31" s="9">
        <f t="shared" si="22"/>
        <v>351270523</v>
      </c>
      <c r="G31" s="9">
        <f t="shared" si="22"/>
        <v>187039707</v>
      </c>
      <c r="H31" s="9">
        <f t="shared" si="22"/>
        <v>187635137</v>
      </c>
      <c r="I31" s="9">
        <f t="shared" si="22"/>
        <v>308244636.48199999</v>
      </c>
      <c r="J31" s="110">
        <f t="shared" si="22"/>
        <v>340760733.32199991</v>
      </c>
      <c r="K31" s="180">
        <f t="shared" ref="K31:L31" si="23">SUM(K32:K44)</f>
        <v>146921987.69300002</v>
      </c>
      <c r="L31" s="179">
        <f t="shared" si="23"/>
        <v>233428785.44399998</v>
      </c>
      <c r="N31" s="64">
        <f t="shared" ref="N31:T31" si="24">C31/C48</f>
        <v>0.54553688503952369</v>
      </c>
      <c r="O31" s="16">
        <f t="shared" si="24"/>
        <v>0.55703591779368744</v>
      </c>
      <c r="P31" s="16">
        <f t="shared" si="24"/>
        <v>0.58498826793826098</v>
      </c>
      <c r="Q31" s="16">
        <f t="shared" si="24"/>
        <v>0.59688823410284986</v>
      </c>
      <c r="R31" s="16">
        <f t="shared" si="24"/>
        <v>0.58181254132927762</v>
      </c>
      <c r="S31" s="16">
        <f t="shared" si="24"/>
        <v>0.60589354401210749</v>
      </c>
      <c r="T31" s="16">
        <f t="shared" si="24"/>
        <v>0.57210671305211624</v>
      </c>
      <c r="U31" s="17">
        <f>J31/J48</f>
        <v>0.56526637017443115</v>
      </c>
      <c r="V31" s="7">
        <f>K31/K48</f>
        <v>0.5852362816260761</v>
      </c>
      <c r="W31" s="17">
        <f>L31/L48</f>
        <v>0.62998000138223986</v>
      </c>
      <c r="Y31" s="102">
        <f>(L31-K31)/K31</f>
        <v>0.58879408800103994</v>
      </c>
      <c r="Z31" s="101">
        <f>(W31-V31)*100</f>
        <v>4.4743719756163758</v>
      </c>
    </row>
    <row r="32" spans="1:26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35">
        <v>48472779.307000004</v>
      </c>
      <c r="J32" s="12">
        <v>56251233.242000006</v>
      </c>
      <c r="K32" s="10">
        <v>22288331.561999999</v>
      </c>
      <c r="L32" s="161">
        <v>39300355.602000006</v>
      </c>
      <c r="N32" s="96">
        <f>C32/$C$31</f>
        <v>0.15591700650219709</v>
      </c>
      <c r="O32" s="18">
        <f>D32/$D$31</f>
        <v>0.16680384345256438</v>
      </c>
      <c r="P32" s="18">
        <f>E32/$E$31</f>
        <v>0.15623242097362919</v>
      </c>
      <c r="Q32" s="18">
        <f>F32/$F$31</f>
        <v>0.15243562295718163</v>
      </c>
      <c r="R32" s="18">
        <f>G32/$G$31</f>
        <v>0.15802169215331374</v>
      </c>
      <c r="S32" s="18">
        <f>H32/$H$31</f>
        <v>0.16094474885053112</v>
      </c>
      <c r="T32" s="37">
        <f>I32/$I$31</f>
        <v>0.15725425058557532</v>
      </c>
      <c r="U32" s="19">
        <f>J32/$J$31</f>
        <v>0.16507545541887811</v>
      </c>
      <c r="V32" s="37">
        <f>K32/$K$31</f>
        <v>0.15170181068181879</v>
      </c>
      <c r="W32" s="19">
        <f>L32/$L$31</f>
        <v>0.16836122214853505</v>
      </c>
      <c r="Y32" s="103">
        <f t="shared" ref="Y32:Y48" si="25">(L32-K32)/K32</f>
        <v>0.76327041316113065</v>
      </c>
      <c r="Z32" s="104">
        <f t="shared" ref="Z32:Z48" si="26">(W32-V32)*100</f>
        <v>1.6659411466716261</v>
      </c>
    </row>
    <row r="33" spans="1:26" ht="20.100000000000001" customHeight="1" x14ac:dyDescent="0.25">
      <c r="A33" s="24"/>
      <c r="B33" t="s">
        <v>17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35">
        <v>1431334.9980000006</v>
      </c>
      <c r="J33" s="12">
        <v>1606767.4740000004</v>
      </c>
      <c r="K33" s="10">
        <v>692272.45400000014</v>
      </c>
      <c r="L33" s="161">
        <v>942543.11199999996</v>
      </c>
      <c r="N33" s="96">
        <f t="shared" ref="N33:N44" si="27">C33/$C$31</f>
        <v>7.6505096101735018E-3</v>
      </c>
      <c r="O33" s="18">
        <f t="shared" ref="O33:O44" si="28">D33/$D$31</f>
        <v>1.010880235653994E-2</v>
      </c>
      <c r="P33" s="18">
        <f t="shared" ref="P33:P44" si="29">E33/$E$31</f>
        <v>5.4633286255995018E-3</v>
      </c>
      <c r="Q33" s="18">
        <f t="shared" ref="Q33:Q44" si="30">F33/$F$31</f>
        <v>5.3840583714449622E-3</v>
      </c>
      <c r="R33" s="18">
        <f t="shared" ref="R33:R44" si="31">G33/$G$31</f>
        <v>5.3432771898001318E-3</v>
      </c>
      <c r="S33" s="18">
        <f t="shared" ref="S33:S44" si="32">H33/$H$31</f>
        <v>4.6543361438748012E-3</v>
      </c>
      <c r="T33" s="37">
        <f t="shared" ref="T33:T44" si="33">I33/$I$31</f>
        <v>4.6435033366219944E-3</v>
      </c>
      <c r="U33" s="19">
        <f t="shared" ref="U33:U44" si="34">J33/$J$31</f>
        <v>4.7152365776889403E-3</v>
      </c>
      <c r="V33" s="37">
        <f t="shared" ref="V33:V44" si="35">K33/$K$31</f>
        <v>4.7118369746435365E-3</v>
      </c>
      <c r="W33" s="19">
        <f t="shared" ref="W33:W44" si="36">L33/$L$31</f>
        <v>4.0378186872163544E-3</v>
      </c>
      <c r="Y33" s="103">
        <f t="shared" si="25"/>
        <v>0.36152046286677725</v>
      </c>
      <c r="Z33" s="104">
        <f t="shared" si="26"/>
        <v>-6.7401828742718203E-2</v>
      </c>
    </row>
    <row r="34" spans="1:26" ht="20.100000000000001" customHeight="1" x14ac:dyDescent="0.25">
      <c r="A34" s="24"/>
      <c r="B34" t="s">
        <v>14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35">
        <v>76299038.22800003</v>
      </c>
      <c r="J34" s="12">
        <v>82314424.437000006</v>
      </c>
      <c r="K34" s="10">
        <v>36092410.798999988</v>
      </c>
      <c r="L34" s="161">
        <v>57381352.527000003</v>
      </c>
      <c r="N34" s="96">
        <f t="shared" si="27"/>
        <v>0.181161391503253</v>
      </c>
      <c r="O34" s="18">
        <f t="shared" si="28"/>
        <v>0.21262549614903734</v>
      </c>
      <c r="P34" s="18">
        <f t="shared" si="29"/>
        <v>0.20523227700156449</v>
      </c>
      <c r="Q34" s="18">
        <f t="shared" si="30"/>
        <v>0.21284776861279647</v>
      </c>
      <c r="R34" s="18">
        <f t="shared" si="31"/>
        <v>0.23652943917411076</v>
      </c>
      <c r="S34" s="18">
        <f t="shared" si="32"/>
        <v>0.24769538234195443</v>
      </c>
      <c r="T34" s="37">
        <f t="shared" si="33"/>
        <v>0.2475275453250442</v>
      </c>
      <c r="U34" s="19">
        <f t="shared" si="34"/>
        <v>0.24156076797503973</v>
      </c>
      <c r="V34" s="37">
        <f t="shared" si="35"/>
        <v>0.24565697323954447</v>
      </c>
      <c r="W34" s="19">
        <f t="shared" si="36"/>
        <v>0.24581952229180365</v>
      </c>
      <c r="Y34" s="103">
        <f t="shared" si="25"/>
        <v>0.58984537903436107</v>
      </c>
      <c r="Z34" s="104">
        <f t="shared" si="26"/>
        <v>1.6254905225918104E-2</v>
      </c>
    </row>
    <row r="35" spans="1:26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35"/>
      <c r="J35" s="12"/>
      <c r="K35" s="10"/>
      <c r="L35" s="161"/>
      <c r="N35" s="96">
        <f t="shared" si="27"/>
        <v>1.0092256520643935E-3</v>
      </c>
      <c r="O35" s="18">
        <f t="shared" si="28"/>
        <v>5.0422015486901062E-4</v>
      </c>
      <c r="P35" s="18">
        <f t="shared" si="29"/>
        <v>1.3561844863477896E-3</v>
      </c>
      <c r="Q35" s="18">
        <f t="shared" si="30"/>
        <v>9.1000519277844444E-4</v>
      </c>
      <c r="R35" s="18">
        <f t="shared" si="31"/>
        <v>3.7839558848325183E-4</v>
      </c>
      <c r="S35" s="18">
        <f t="shared" si="32"/>
        <v>0</v>
      </c>
      <c r="T35" s="37">
        <f t="shared" si="33"/>
        <v>0</v>
      </c>
      <c r="U35" s="19">
        <f t="shared" si="34"/>
        <v>0</v>
      </c>
      <c r="V35" s="37">
        <f t="shared" si="35"/>
        <v>0</v>
      </c>
      <c r="W35" s="19">
        <f t="shared" si="36"/>
        <v>0</v>
      </c>
      <c r="Y35" s="103"/>
      <c r="Z35" s="104">
        <f t="shared" si="26"/>
        <v>0</v>
      </c>
    </row>
    <row r="36" spans="1:26" ht="20.100000000000001" customHeight="1" x14ac:dyDescent="0.25">
      <c r="A36" s="24"/>
      <c r="B36" t="s">
        <v>15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35">
        <v>247875.04399999999</v>
      </c>
      <c r="J36" s="12">
        <v>248270.83300000007</v>
      </c>
      <c r="K36" s="10">
        <v>117141.32899999998</v>
      </c>
      <c r="L36" s="161">
        <v>127978.16899999999</v>
      </c>
      <c r="N36" s="96">
        <f t="shared" si="27"/>
        <v>1.1844389358329453E-3</v>
      </c>
      <c r="O36" s="18">
        <f t="shared" si="28"/>
        <v>4.5966845275738165E-4</v>
      </c>
      <c r="P36" s="18">
        <f t="shared" si="29"/>
        <v>4.1439032353808326E-4</v>
      </c>
      <c r="Q36" s="18">
        <f t="shared" si="30"/>
        <v>5.6260912049258395E-4</v>
      </c>
      <c r="R36" s="18">
        <f t="shared" si="31"/>
        <v>2.2012010529935231E-3</v>
      </c>
      <c r="S36" s="18">
        <f t="shared" si="32"/>
        <v>9.8123412780624355E-4</v>
      </c>
      <c r="T36" s="37">
        <f t="shared" si="33"/>
        <v>8.0415038791591337E-4</v>
      </c>
      <c r="U36" s="19">
        <f t="shared" si="34"/>
        <v>7.2857817442656446E-4</v>
      </c>
      <c r="V36" s="37">
        <f t="shared" si="35"/>
        <v>7.9730291455607015E-4</v>
      </c>
      <c r="W36" s="19">
        <f t="shared" si="36"/>
        <v>5.4825358730533345E-4</v>
      </c>
      <c r="Y36" s="103">
        <f t="shared" si="25"/>
        <v>9.2510816570981647E-2</v>
      </c>
      <c r="Z36" s="104">
        <f t="shared" si="26"/>
        <v>-2.4904932725073669E-2</v>
      </c>
    </row>
    <row r="37" spans="1:26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35">
        <v>948494.69299999997</v>
      </c>
      <c r="J37" s="12">
        <v>930970.05999999971</v>
      </c>
      <c r="K37" s="10">
        <v>384524.35300000006</v>
      </c>
      <c r="L37" s="161">
        <v>727834.32299999997</v>
      </c>
      <c r="N37" s="96">
        <f t="shared" si="27"/>
        <v>1.7907638841181514E-3</v>
      </c>
      <c r="O37" s="18">
        <f t="shared" si="28"/>
        <v>2.3026480154033305E-3</v>
      </c>
      <c r="P37" s="18">
        <f t="shared" si="29"/>
        <v>3.8021169047431852E-3</v>
      </c>
      <c r="Q37" s="18">
        <f t="shared" si="30"/>
        <v>2.5008901757464005E-3</v>
      </c>
      <c r="R37" s="18">
        <f t="shared" si="31"/>
        <v>2.0000512511495756E-3</v>
      </c>
      <c r="S37" s="18">
        <f t="shared" si="32"/>
        <v>2.7948123596914579E-3</v>
      </c>
      <c r="T37" s="37">
        <f t="shared" si="33"/>
        <v>3.0770841751706765E-3</v>
      </c>
      <c r="U37" s="19">
        <f t="shared" si="34"/>
        <v>2.7320344422439215E-3</v>
      </c>
      <c r="V37" s="37">
        <f t="shared" si="35"/>
        <v>2.6172008631102969E-3</v>
      </c>
      <c r="W37" s="19">
        <f t="shared" si="36"/>
        <v>3.1180144368896136E-3</v>
      </c>
      <c r="Y37" s="103">
        <f t="shared" si="25"/>
        <v>0.89281723594760165</v>
      </c>
      <c r="Z37" s="104">
        <f t="shared" si="26"/>
        <v>5.0081357377931672E-2</v>
      </c>
    </row>
    <row r="38" spans="1:26" ht="20.100000000000001" customHeight="1" x14ac:dyDescent="0.25">
      <c r="A38" s="24"/>
      <c r="B38" t="s">
        <v>16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35">
        <v>17027672.255000006</v>
      </c>
      <c r="J38" s="12">
        <v>19216143.535999998</v>
      </c>
      <c r="K38" s="10">
        <v>8144177.5999999978</v>
      </c>
      <c r="L38" s="161">
        <v>11213357.523000002</v>
      </c>
      <c r="N38" s="96">
        <f t="shared" si="27"/>
        <v>8.9538738865098805E-2</v>
      </c>
      <c r="O38" s="18">
        <f t="shared" si="28"/>
        <v>6.0887751478645197E-2</v>
      </c>
      <c r="P38" s="18">
        <f t="shared" si="29"/>
        <v>5.2994438973086935E-2</v>
      </c>
      <c r="Q38" s="18">
        <f t="shared" si="30"/>
        <v>5.0738162848921999E-2</v>
      </c>
      <c r="R38" s="18">
        <f t="shared" si="31"/>
        <v>5.0256040018283391E-2</v>
      </c>
      <c r="S38" s="18">
        <f t="shared" si="32"/>
        <v>4.3109926687132163E-2</v>
      </c>
      <c r="T38" s="37">
        <f t="shared" si="33"/>
        <v>5.5240773852019129E-2</v>
      </c>
      <c r="U38" s="19">
        <f t="shared" si="34"/>
        <v>5.6391895124376944E-2</v>
      </c>
      <c r="V38" s="37">
        <f t="shared" si="35"/>
        <v>5.5431986238966606E-2</v>
      </c>
      <c r="W38" s="19">
        <f t="shared" si="36"/>
        <v>4.8037595284880184E-2</v>
      </c>
      <c r="Y38" s="103">
        <f t="shared" si="25"/>
        <v>0.37685572119645389</v>
      </c>
      <c r="Z38" s="104">
        <f t="shared" si="26"/>
        <v>-0.73943909540864217</v>
      </c>
    </row>
    <row r="39" spans="1:26" ht="20.100000000000001" customHeight="1" x14ac:dyDescent="0.25">
      <c r="A39" s="24"/>
      <c r="B39" t="s">
        <v>84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35">
        <v>3666517.8790000007</v>
      </c>
      <c r="J39" s="12">
        <v>4640017.2359999986</v>
      </c>
      <c r="K39" s="10">
        <v>1907675.9930000002</v>
      </c>
      <c r="L39" s="161">
        <v>4020714.5450000013</v>
      </c>
      <c r="N39" s="96">
        <f t="shared" si="27"/>
        <v>4.0883351334915947E-3</v>
      </c>
      <c r="O39" s="18">
        <f t="shared" si="28"/>
        <v>4.5589415985496703E-3</v>
      </c>
      <c r="P39" s="18">
        <f t="shared" si="29"/>
        <v>8.8587765282098895E-3</v>
      </c>
      <c r="Q39" s="18">
        <f t="shared" si="30"/>
        <v>1.2531968132150958E-2</v>
      </c>
      <c r="R39" s="18">
        <f t="shared" si="31"/>
        <v>1.924288728702938E-2</v>
      </c>
      <c r="S39" s="18">
        <f t="shared" si="32"/>
        <v>1.5440157138585403E-2</v>
      </c>
      <c r="T39" s="37">
        <f t="shared" si="33"/>
        <v>1.1894831069393506E-2</v>
      </c>
      <c r="U39" s="19">
        <f t="shared" si="34"/>
        <v>1.3616642946989554E-2</v>
      </c>
      <c r="V39" s="37">
        <f t="shared" si="35"/>
        <v>1.2984278411657304E-2</v>
      </c>
      <c r="W39" s="19">
        <f t="shared" si="36"/>
        <v>1.7224587521852908E-2</v>
      </c>
      <c r="Y39" s="103">
        <f t="shared" si="25"/>
        <v>1.1076506491424936</v>
      </c>
      <c r="Z39" s="104">
        <f t="shared" si="26"/>
        <v>0.42403091101956036</v>
      </c>
    </row>
    <row r="40" spans="1:26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35">
        <v>13821841.998999991</v>
      </c>
      <c r="J40" s="12">
        <v>11881655.844000002</v>
      </c>
      <c r="K40" s="10">
        <v>6369831.5750000002</v>
      </c>
      <c r="L40" s="161">
        <v>6378436.5529999994</v>
      </c>
      <c r="N40" s="96">
        <f t="shared" si="27"/>
        <v>3.121582959307518E-2</v>
      </c>
      <c r="O40" s="18">
        <f t="shared" si="28"/>
        <v>3.1034252527984949E-2</v>
      </c>
      <c r="P40" s="18">
        <f t="shared" si="29"/>
        <v>3.2642141069930894E-2</v>
      </c>
      <c r="Q40" s="18">
        <f t="shared" si="30"/>
        <v>2.415590106318144E-2</v>
      </c>
      <c r="R40" s="18">
        <f t="shared" si="31"/>
        <v>1.814276259532421E-2</v>
      </c>
      <c r="S40" s="18">
        <f t="shared" si="32"/>
        <v>3.9468972168043348E-2</v>
      </c>
      <c r="T40" s="37">
        <f t="shared" si="33"/>
        <v>4.4840494734146398E-2</v>
      </c>
      <c r="U40" s="19">
        <f t="shared" si="34"/>
        <v>3.4868031090813802E-2</v>
      </c>
      <c r="V40" s="37">
        <f t="shared" si="35"/>
        <v>4.3355196012662481E-2</v>
      </c>
      <c r="W40" s="19">
        <f t="shared" si="36"/>
        <v>2.7324978540533076E-2</v>
      </c>
      <c r="Y40" s="103">
        <f t="shared" si="25"/>
        <v>1.3508956867512134E-3</v>
      </c>
      <c r="Z40" s="104">
        <f t="shared" si="26"/>
        <v>-1.6030217472129404</v>
      </c>
    </row>
    <row r="41" spans="1:26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35">
        <v>17287490.878000006</v>
      </c>
      <c r="J41" s="12">
        <v>17651865.947000012</v>
      </c>
      <c r="K41" s="10">
        <v>7646045.6860000007</v>
      </c>
      <c r="L41" s="161">
        <v>11079903.309</v>
      </c>
      <c r="N41" s="96">
        <f t="shared" si="27"/>
        <v>3.7408234865312542E-2</v>
      </c>
      <c r="O41" s="18">
        <f t="shared" si="28"/>
        <v>3.5100511444595923E-2</v>
      </c>
      <c r="P41" s="18">
        <f t="shared" si="29"/>
        <v>2.9096184736462541E-2</v>
      </c>
      <c r="Q41" s="18">
        <f t="shared" si="30"/>
        <v>4.968478667366006E-2</v>
      </c>
      <c r="R41" s="18">
        <f t="shared" si="31"/>
        <v>5.7645454930059313E-2</v>
      </c>
      <c r="S41" s="18">
        <f t="shared" si="32"/>
        <v>5.4160596796963459E-2</v>
      </c>
      <c r="T41" s="37">
        <f t="shared" si="33"/>
        <v>5.6083671318023123E-2</v>
      </c>
      <c r="U41" s="19">
        <f t="shared" si="34"/>
        <v>5.1801349806111556E-2</v>
      </c>
      <c r="V41" s="37">
        <f t="shared" si="35"/>
        <v>5.2041534463696137E-2</v>
      </c>
      <c r="W41" s="19">
        <f t="shared" si="36"/>
        <v>4.7465882529976543E-2</v>
      </c>
      <c r="Y41" s="103">
        <f t="shared" si="25"/>
        <v>0.44910242025985186</v>
      </c>
      <c r="Z41" s="104">
        <f t="shared" si="26"/>
        <v>-0.45756519337195944</v>
      </c>
    </row>
    <row r="42" spans="1:26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35">
        <v>20662110.976000004</v>
      </c>
      <c r="J42" s="12">
        <v>22607036.658000004</v>
      </c>
      <c r="K42" s="10">
        <v>8852853.0809999965</v>
      </c>
      <c r="L42" s="161">
        <v>15416348.031000003</v>
      </c>
      <c r="N42" s="96">
        <f t="shared" si="27"/>
        <v>6.2100001494831067E-2</v>
      </c>
      <c r="O42" s="18">
        <f t="shared" si="28"/>
        <v>5.4956467689783739E-2</v>
      </c>
      <c r="P42" s="18">
        <f t="shared" si="29"/>
        <v>5.4007018286172319E-2</v>
      </c>
      <c r="Q42" s="18">
        <f t="shared" si="30"/>
        <v>6.7269623987208288E-2</v>
      </c>
      <c r="R42" s="18">
        <f t="shared" si="31"/>
        <v>6.7175687994421418E-2</v>
      </c>
      <c r="S42" s="18">
        <f t="shared" si="32"/>
        <v>6.5719871006889294E-2</v>
      </c>
      <c r="T42" s="37">
        <f t="shared" si="33"/>
        <v>6.7031534471505949E-2</v>
      </c>
      <c r="U42" s="19">
        <f t="shared" si="34"/>
        <v>6.6342845425906558E-2</v>
      </c>
      <c r="V42" s="37">
        <f t="shared" si="35"/>
        <v>6.0255467680565444E-2</v>
      </c>
      <c r="W42" s="19">
        <f t="shared" si="36"/>
        <v>6.6043046069390682E-2</v>
      </c>
      <c r="Y42" s="103">
        <f t="shared" si="25"/>
        <v>0.74139883379365989</v>
      </c>
      <c r="Z42" s="104">
        <f t="shared" si="26"/>
        <v>0.57875783888252375</v>
      </c>
    </row>
    <row r="43" spans="1:26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66475834</v>
      </c>
      <c r="I43" s="35">
        <v>105452815.31699999</v>
      </c>
      <c r="J43" s="12">
        <v>119996905.81899987</v>
      </c>
      <c r="K43" s="10">
        <v>53285405.650000021</v>
      </c>
      <c r="L43" s="161">
        <v>84271846.41399999</v>
      </c>
      <c r="N43" s="96">
        <f t="shared" si="27"/>
        <v>0.41356188266657506</v>
      </c>
      <c r="O43" s="18">
        <f t="shared" si="28"/>
        <v>0.40531422520733223</v>
      </c>
      <c r="P43" s="18">
        <f t="shared" si="29"/>
        <v>0.42793365188286109</v>
      </c>
      <c r="Q43" s="18">
        <f t="shared" si="30"/>
        <v>0.40568864356432205</v>
      </c>
      <c r="R43" s="18">
        <f t="shared" si="31"/>
        <v>0.3708783825244123</v>
      </c>
      <c r="S43" s="18">
        <f t="shared" si="32"/>
        <v>0.35428243911480184</v>
      </c>
      <c r="T43" s="37">
        <f t="shared" si="33"/>
        <v>0.34210754328294024</v>
      </c>
      <c r="U43" s="19">
        <f t="shared" si="34"/>
        <v>0.35214417063015735</v>
      </c>
      <c r="V43" s="37">
        <f t="shared" si="35"/>
        <v>0.36267822459183052</v>
      </c>
      <c r="W43" s="19">
        <f t="shared" si="36"/>
        <v>0.36101737090268576</v>
      </c>
      <c r="Y43" s="103">
        <f t="shared" si="25"/>
        <v>0.58151834233056943</v>
      </c>
      <c r="Z43" s="104">
        <f t="shared" si="26"/>
        <v>-0.16608536891447589</v>
      </c>
    </row>
    <row r="44" spans="1:26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35">
        <v>2926664.9080000003</v>
      </c>
      <c r="J44" s="12">
        <v>3415442.2360000005</v>
      </c>
      <c r="K44" s="10">
        <v>1141317.611</v>
      </c>
      <c r="L44" s="161">
        <v>2568115.3360000001</v>
      </c>
      <c r="N44" s="96">
        <f t="shared" si="27"/>
        <v>1.3373641293976658E-2</v>
      </c>
      <c r="O44" s="18">
        <f t="shared" si="28"/>
        <v>1.5343171471936895E-2</v>
      </c>
      <c r="P44" s="18">
        <f t="shared" si="29"/>
        <v>2.1967070207854086E-2</v>
      </c>
      <c r="Q44" s="18">
        <f t="shared" si="30"/>
        <v>1.5289959300114687E-2</v>
      </c>
      <c r="R44" s="18">
        <f t="shared" si="31"/>
        <v>1.2184728240618982E-2</v>
      </c>
      <c r="S44" s="18">
        <f t="shared" si="32"/>
        <v>1.0747523263726452E-2</v>
      </c>
      <c r="T44" s="37">
        <f t="shared" si="33"/>
        <v>9.4946174616436629E-3</v>
      </c>
      <c r="U44" s="19">
        <f t="shared" si="34"/>
        <v>1.0022992387366998E-2</v>
      </c>
      <c r="V44" s="37">
        <f t="shared" si="35"/>
        <v>7.7681879269482362E-3</v>
      </c>
      <c r="W44" s="19">
        <f t="shared" si="36"/>
        <v>1.1001707998930989E-2</v>
      </c>
      <c r="Y44" s="105">
        <f t="shared" si="25"/>
        <v>1.2501320502273403</v>
      </c>
      <c r="Z44" s="106">
        <f t="shared" si="26"/>
        <v>0.32335200719827534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37">C46+C47</f>
        <v>209541598</v>
      </c>
      <c r="D45" s="36">
        <f t="shared" si="37"/>
        <v>229381261</v>
      </c>
      <c r="E45" s="36">
        <f t="shared" si="37"/>
        <v>222717428</v>
      </c>
      <c r="F45" s="36">
        <f t="shared" si="37"/>
        <v>237232488</v>
      </c>
      <c r="G45" s="36">
        <f t="shared" si="37"/>
        <v>134437906</v>
      </c>
      <c r="H45" s="36">
        <f t="shared" si="37"/>
        <v>122048204</v>
      </c>
      <c r="I45" s="36">
        <f t="shared" si="37"/>
        <v>230544071.02600011</v>
      </c>
      <c r="J45" s="36">
        <f t="shared" si="37"/>
        <v>262071402.6439999</v>
      </c>
      <c r="K45" s="13">
        <f t="shared" ref="K45:L45" si="38">K46+K47</f>
        <v>104125311.16</v>
      </c>
      <c r="L45" s="160">
        <f t="shared" si="38"/>
        <v>137104858.37299997</v>
      </c>
      <c r="N45" s="20">
        <f t="shared" ref="N45:T45" si="39">C45/C48</f>
        <v>0.45446311496047637</v>
      </c>
      <c r="O45" s="21">
        <f t="shared" si="39"/>
        <v>0.4429640822063125</v>
      </c>
      <c r="P45" s="21">
        <f t="shared" si="39"/>
        <v>0.41501173206173902</v>
      </c>
      <c r="Q45" s="21">
        <f t="shared" si="39"/>
        <v>0.4031117658971502</v>
      </c>
      <c r="R45" s="21">
        <f t="shared" si="39"/>
        <v>0.41818745867072243</v>
      </c>
      <c r="S45" s="21">
        <f t="shared" si="39"/>
        <v>0.39410645598789246</v>
      </c>
      <c r="T45" s="21">
        <f t="shared" si="39"/>
        <v>0.42789328694788376</v>
      </c>
      <c r="U45" s="22">
        <f>J45/J48</f>
        <v>0.43473362982556873</v>
      </c>
      <c r="V45" s="27">
        <f>K45/K48</f>
        <v>0.41476371837392384</v>
      </c>
      <c r="W45" s="22">
        <f>L45/L48</f>
        <v>0.37001999861776025</v>
      </c>
      <c r="Y45" s="64">
        <f t="shared" si="25"/>
        <v>0.31672939889056628</v>
      </c>
      <c r="Z45" s="101">
        <f t="shared" si="26"/>
        <v>-4.4743719756163589</v>
      </c>
    </row>
    <row r="46" spans="1:26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35">
        <v>2512922.6130000013</v>
      </c>
      <c r="J46" s="12">
        <v>3765256.0539999995</v>
      </c>
      <c r="K46" s="10">
        <v>1287162.8499999996</v>
      </c>
      <c r="L46" s="161">
        <v>2081810.513</v>
      </c>
      <c r="N46" s="96">
        <f t="shared" ref="N46:S46" si="40">C46/C45</f>
        <v>5.4051415604838516E-3</v>
      </c>
      <c r="O46" s="37">
        <f t="shared" si="40"/>
        <v>4.3957644822608241E-3</v>
      </c>
      <c r="P46" s="37">
        <f t="shared" si="40"/>
        <v>1.7592830678701983E-3</v>
      </c>
      <c r="Q46" s="37">
        <f t="shared" si="40"/>
        <v>3.034883653877963E-3</v>
      </c>
      <c r="R46" s="37">
        <f t="shared" si="40"/>
        <v>6.9101864767218257E-3</v>
      </c>
      <c r="S46" s="37">
        <f t="shared" si="40"/>
        <v>1.2517013359737764E-2</v>
      </c>
      <c r="T46" s="37">
        <f>I46/I45</f>
        <v>1.0899966335358939E-2</v>
      </c>
      <c r="U46" s="19">
        <f>J46/J45</f>
        <v>1.4367290807058244E-2</v>
      </c>
      <c r="V46" s="37">
        <f>K46/K45</f>
        <v>1.2361671102448206E-2</v>
      </c>
      <c r="W46" s="19">
        <f>L46/L45</f>
        <v>1.5184075441997397E-2</v>
      </c>
      <c r="Y46" s="107">
        <f t="shared" si="25"/>
        <v>0.61736373373423625</v>
      </c>
      <c r="Z46" s="108">
        <f t="shared" si="26"/>
        <v>0.28224043395491916</v>
      </c>
    </row>
    <row r="47" spans="1:26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120520525</v>
      </c>
      <c r="I47" s="35">
        <v>228031148.41300011</v>
      </c>
      <c r="J47" s="43">
        <v>258306146.58999991</v>
      </c>
      <c r="K47" s="10">
        <v>102838148.31</v>
      </c>
      <c r="L47" s="161">
        <v>135023047.85999995</v>
      </c>
      <c r="N47" s="96">
        <f t="shared" ref="N47:S47" si="41">C47/C45</f>
        <v>0.99459485843951612</v>
      </c>
      <c r="O47" s="37">
        <f t="shared" si="41"/>
        <v>0.99560423551773913</v>
      </c>
      <c r="P47" s="37">
        <f t="shared" si="41"/>
        <v>0.99824071693212979</v>
      </c>
      <c r="Q47" s="37">
        <f t="shared" si="41"/>
        <v>0.99696511634612206</v>
      </c>
      <c r="R47" s="37">
        <f t="shared" si="41"/>
        <v>0.99308981352327819</v>
      </c>
      <c r="S47" s="37">
        <f t="shared" si="41"/>
        <v>0.98748298664026224</v>
      </c>
      <c r="T47" s="37">
        <f>I47/I45</f>
        <v>0.98910003366464105</v>
      </c>
      <c r="U47" s="94">
        <f>J47/J45</f>
        <v>0.98563270919294177</v>
      </c>
      <c r="V47" s="178">
        <f>K47/K45</f>
        <v>0.98763832889755188</v>
      </c>
      <c r="W47" s="94">
        <f>L47/L45</f>
        <v>0.98481592455800249</v>
      </c>
      <c r="Y47" s="109">
        <f t="shared" si="25"/>
        <v>0.31296654090834392</v>
      </c>
      <c r="Z47" s="106">
        <f t="shared" si="26"/>
        <v>-0.28224043395493892</v>
      </c>
    </row>
    <row r="48" spans="1:26" ht="20.100000000000001" customHeight="1" thickBot="1" x14ac:dyDescent="0.3">
      <c r="A48" s="74" t="s">
        <v>5</v>
      </c>
      <c r="B48" s="100"/>
      <c r="C48" s="83">
        <f t="shared" ref="C48:I48" si="42">C31+C45</f>
        <v>461075038</v>
      </c>
      <c r="D48" s="84">
        <f t="shared" si="42"/>
        <v>517832642</v>
      </c>
      <c r="E48" s="84">
        <f t="shared" si="42"/>
        <v>536653330</v>
      </c>
      <c r="F48" s="84">
        <f t="shared" si="42"/>
        <v>588503011</v>
      </c>
      <c r="G48" s="84">
        <f t="shared" si="42"/>
        <v>321477613</v>
      </c>
      <c r="H48" s="84">
        <f t="shared" si="42"/>
        <v>309683341</v>
      </c>
      <c r="I48" s="84">
        <f t="shared" si="42"/>
        <v>538788707.50800014</v>
      </c>
      <c r="J48" s="167">
        <f t="shared" ref="J48:L48" si="43">J31+J45</f>
        <v>602832135.96599984</v>
      </c>
      <c r="K48" s="170">
        <f t="shared" si="43"/>
        <v>251047298.85300002</v>
      </c>
      <c r="L48" s="169">
        <f t="shared" si="43"/>
        <v>370533643.81699991</v>
      </c>
      <c r="N48" s="89">
        <f>N31+N45</f>
        <v>1</v>
      </c>
      <c r="O48" s="85">
        <f>O31+O45</f>
        <v>1</v>
      </c>
      <c r="P48" s="85">
        <f>P31+P45</f>
        <v>1</v>
      </c>
      <c r="Q48" s="85">
        <f t="shared" ref="Q48:R48" si="44">Q31+Q45</f>
        <v>1</v>
      </c>
      <c r="R48" s="85">
        <f t="shared" si="44"/>
        <v>1</v>
      </c>
      <c r="S48" s="85">
        <f>S31+S45</f>
        <v>1</v>
      </c>
      <c r="T48" s="85">
        <f>T31+T45</f>
        <v>1</v>
      </c>
      <c r="U48" s="174">
        <f t="shared" ref="U48:W48" si="45">U31+U45</f>
        <v>0.99999999999999989</v>
      </c>
      <c r="V48" s="181">
        <f t="shared" si="45"/>
        <v>1</v>
      </c>
      <c r="W48" s="85">
        <f t="shared" si="45"/>
        <v>1</v>
      </c>
      <c r="Y48" s="93">
        <f t="shared" si="25"/>
        <v>0.47595152590733414</v>
      </c>
      <c r="Z48" s="86">
        <f t="shared" si="26"/>
        <v>0</v>
      </c>
    </row>
    <row r="49" spans="1:14" ht="15" customHeight="1" x14ac:dyDescent="0.25"/>
    <row r="50" spans="1:14" ht="15" customHeight="1" x14ac:dyDescent="0.25"/>
    <row r="51" spans="1:14" ht="15" customHeight="1" x14ac:dyDescent="0.25">
      <c r="A51" s="1" t="s">
        <v>26</v>
      </c>
      <c r="N51" s="1" t="str">
        <f>Y3</f>
        <v>VARIAÇÃO (JAN-JUN)</v>
      </c>
    </row>
    <row r="52" spans="1:14" ht="15" customHeight="1" thickBot="1" x14ac:dyDescent="0.3"/>
    <row r="53" spans="1:14" ht="24" customHeight="1" x14ac:dyDescent="0.25">
      <c r="A53" s="479" t="s">
        <v>36</v>
      </c>
      <c r="B53" s="490"/>
      <c r="C53" s="481">
        <v>2016</v>
      </c>
      <c r="D53" s="460">
        <v>2017</v>
      </c>
      <c r="E53" s="460">
        <v>2018</v>
      </c>
      <c r="F53" s="475">
        <v>2019</v>
      </c>
      <c r="G53" s="475">
        <v>2020</v>
      </c>
      <c r="H53" s="460">
        <v>2021</v>
      </c>
      <c r="I53" s="460">
        <v>2022</v>
      </c>
      <c r="J53" s="486">
        <v>2023</v>
      </c>
      <c r="K53" s="466" t="str">
        <f>K5</f>
        <v>janeiro - junho</v>
      </c>
      <c r="L53" s="467"/>
      <c r="N53" s="473" t="s">
        <v>90</v>
      </c>
    </row>
    <row r="54" spans="1:14" ht="20.100000000000001" customHeight="1" thickBot="1" x14ac:dyDescent="0.3">
      <c r="A54" s="491"/>
      <c r="B54" s="492"/>
      <c r="C54" s="493">
        <v>2016</v>
      </c>
      <c r="D54" s="468">
        <v>2017</v>
      </c>
      <c r="E54" s="468">
        <v>2018</v>
      </c>
      <c r="F54" s="489"/>
      <c r="G54" s="489"/>
      <c r="H54" s="461"/>
      <c r="I54" s="461"/>
      <c r="J54" s="487"/>
      <c r="K54" s="166">
        <v>2023</v>
      </c>
      <c r="L54" s="168">
        <v>2024</v>
      </c>
      <c r="N54" s="474"/>
    </row>
    <row r="55" spans="1:14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" si="46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10.653550547848225</v>
      </c>
      <c r="I55" s="112">
        <f t="shared" ref="I55:J55" si="47">I31/I7</f>
        <v>11.345135370381323</v>
      </c>
      <c r="J55" s="112">
        <f t="shared" si="47"/>
        <v>12.13585228926169</v>
      </c>
      <c r="K55" s="182">
        <f t="shared" ref="K55:L55" si="48">K31/K7</f>
        <v>11.824573493327883</v>
      </c>
      <c r="L55" s="183">
        <f t="shared" si="48"/>
        <v>13.314973147804976</v>
      </c>
      <c r="N55" s="23">
        <f>(L55-K55)/K55</f>
        <v>0.12604257187949011</v>
      </c>
    </row>
    <row r="56" spans="1:14" ht="20.100000000000001" customHeight="1" x14ac:dyDescent="0.25">
      <c r="A56" s="24"/>
      <c r="B56" t="s">
        <v>10</v>
      </c>
      <c r="C56" s="116">
        <f t="shared" ref="C56:E71" si="49">C32/C8</f>
        <v>8.3407750570927028</v>
      </c>
      <c r="D56" s="117">
        <f t="shared" si="49"/>
        <v>8.3926113663102786</v>
      </c>
      <c r="E56" s="117">
        <f t="shared" si="49"/>
        <v>8.7688624445989944</v>
      </c>
      <c r="F56" s="117">
        <f t="shared" ref="F56:G56" si="50">F32/F8</f>
        <v>8.861632720002369</v>
      </c>
      <c r="G56" s="117">
        <f t="shared" si="50"/>
        <v>8.7098588037958002</v>
      </c>
      <c r="H56" s="117">
        <f t="shared" ref="H56:J56" si="51">H32/H8</f>
        <v>8.7108279571319205</v>
      </c>
      <c r="I56" s="117">
        <f t="shared" si="51"/>
        <v>9.5477152226743875</v>
      </c>
      <c r="J56" s="117">
        <f t="shared" si="51"/>
        <v>10.546261580807569</v>
      </c>
      <c r="K56" s="116">
        <f t="shared" ref="K56:L56" si="52">K32/K8</f>
        <v>10.073799076889166</v>
      </c>
      <c r="L56" s="184">
        <f t="shared" si="52"/>
        <v>11.822931625595212</v>
      </c>
      <c r="N56" s="241">
        <f t="shared" ref="N56:N72" si="53">(L56-K56)/K56</f>
        <v>0.17363186771501354</v>
      </c>
    </row>
    <row r="57" spans="1:14" ht="20.100000000000001" customHeight="1" x14ac:dyDescent="0.25">
      <c r="A57" s="24"/>
      <c r="B57" t="s">
        <v>17</v>
      </c>
      <c r="C57" s="116">
        <f t="shared" si="49"/>
        <v>5.2730976957792945</v>
      </c>
      <c r="D57" s="117">
        <f t="shared" si="49"/>
        <v>6.1131859492436869</v>
      </c>
      <c r="E57" s="117">
        <f t="shared" si="49"/>
        <v>5.6729808754556217</v>
      </c>
      <c r="F57" s="117">
        <f t="shared" ref="F57:G57" si="54">F33/F9</f>
        <v>6.9424964576496411</v>
      </c>
      <c r="G57" s="117">
        <f t="shared" si="54"/>
        <v>6.4647493741631248</v>
      </c>
      <c r="H57" s="117">
        <f t="shared" ref="H57:J57" si="55">H33/H9</f>
        <v>5.5641234748813355</v>
      </c>
      <c r="I57" s="117">
        <f t="shared" si="55"/>
        <v>5.6753775098389498</v>
      </c>
      <c r="J57" s="117">
        <f t="shared" si="55"/>
        <v>6.839384284097159</v>
      </c>
      <c r="K57" s="116">
        <f t="shared" ref="K57:L57" si="56">K33/K9</f>
        <v>6.2030377976714197</v>
      </c>
      <c r="L57" s="184">
        <f t="shared" si="56"/>
        <v>9.1190530070707005</v>
      </c>
      <c r="N57" s="30">
        <f t="shared" si="53"/>
        <v>0.47009470271065157</v>
      </c>
    </row>
    <row r="58" spans="1:14" ht="20.100000000000001" customHeight="1" x14ac:dyDescent="0.25">
      <c r="A58" s="24"/>
      <c r="B58" t="s">
        <v>14</v>
      </c>
      <c r="C58" s="116">
        <f t="shared" si="49"/>
        <v>13.142143378334337</v>
      </c>
      <c r="D58" s="117">
        <f t="shared" si="49"/>
        <v>14.005606159422275</v>
      </c>
      <c r="E58" s="117">
        <f t="shared" si="49"/>
        <v>15.710852034383059</v>
      </c>
      <c r="F58" s="117">
        <f t="shared" ref="F58:G58" si="57">F34/F10</f>
        <v>16.516943049386594</v>
      </c>
      <c r="G58" s="117">
        <f t="shared" si="57"/>
        <v>16.82118789067847</v>
      </c>
      <c r="H58" s="117">
        <f t="shared" ref="H58:J58" si="58">H34/H10</f>
        <v>16.08776306488986</v>
      </c>
      <c r="I58" s="117">
        <f t="shared" si="58"/>
        <v>16.89713828011261</v>
      </c>
      <c r="J58" s="117">
        <f t="shared" si="58"/>
        <v>17.147712419838946</v>
      </c>
      <c r="K58" s="116">
        <f t="shared" ref="K58:L58" si="59">K34/K10</f>
        <v>17.0009867087599</v>
      </c>
      <c r="L58" s="184">
        <f t="shared" si="59"/>
        <v>17.40796928752518</v>
      </c>
      <c r="N58" s="30">
        <f t="shared" si="53"/>
        <v>2.3938762245815953E-2</v>
      </c>
    </row>
    <row r="59" spans="1:14" ht="20.100000000000001" customHeight="1" x14ac:dyDescent="0.25">
      <c r="A59" s="24"/>
      <c r="B59" t="s">
        <v>8</v>
      </c>
      <c r="C59" s="116">
        <f t="shared" si="49"/>
        <v>6.3988203266787655</v>
      </c>
      <c r="D59" s="117">
        <f t="shared" si="49"/>
        <v>3.142810838843511</v>
      </c>
      <c r="E59" s="117">
        <f t="shared" si="49"/>
        <v>3.4584985053288277</v>
      </c>
      <c r="F59" s="117">
        <f t="shared" ref="F59:G59" si="60">F35/F11</f>
        <v>2.8007500021904268</v>
      </c>
      <c r="G59" s="117">
        <f t="shared" si="60"/>
        <v>3.0593498746433818</v>
      </c>
      <c r="H59" s="117"/>
      <c r="I59" s="117"/>
      <c r="J59" s="117"/>
      <c r="K59" s="116"/>
      <c r="L59" s="184"/>
      <c r="N59" s="30"/>
    </row>
    <row r="60" spans="1:14" ht="20.100000000000001" customHeight="1" x14ac:dyDescent="0.25">
      <c r="A60" s="24"/>
      <c r="B60" t="s">
        <v>15</v>
      </c>
      <c r="C60" s="116">
        <f t="shared" si="49"/>
        <v>13.75466297322253</v>
      </c>
      <c r="D60" s="117">
        <f t="shared" si="49"/>
        <v>10.495685902002691</v>
      </c>
      <c r="E60" s="117">
        <f t="shared" si="49"/>
        <v>12.950920856147336</v>
      </c>
      <c r="F60" s="117">
        <f t="shared" ref="F60:G60" si="61">F36/F12</f>
        <v>10.068164450557848</v>
      </c>
      <c r="G60" s="117">
        <f t="shared" si="61"/>
        <v>9.1511891531451433</v>
      </c>
      <c r="H60" s="117">
        <f t="shared" ref="H60:J60" si="62">H36/H12</f>
        <v>8.5774050780340083</v>
      </c>
      <c r="I60" s="117">
        <f t="shared" si="62"/>
        <v>9.6188537960482048</v>
      </c>
      <c r="J60" s="117">
        <f t="shared" si="62"/>
        <v>10.211133005452888</v>
      </c>
      <c r="K60" s="116">
        <f t="shared" ref="K60:L60" si="63">K36/K12</f>
        <v>10.231511212173141</v>
      </c>
      <c r="L60" s="184">
        <f t="shared" si="63"/>
        <v>11.491258509246922</v>
      </c>
      <c r="N60" s="30">
        <f t="shared" si="53"/>
        <v>0.12312426492529985</v>
      </c>
    </row>
    <row r="61" spans="1:14" ht="20.100000000000001" customHeight="1" x14ac:dyDescent="0.25">
      <c r="A61" s="24"/>
      <c r="B61" t="s">
        <v>13</v>
      </c>
      <c r="C61" s="116">
        <f t="shared" si="49"/>
        <v>21.465735798703776</v>
      </c>
      <c r="D61" s="117">
        <f t="shared" si="49"/>
        <v>14.720789007092199</v>
      </c>
      <c r="E61" s="117">
        <f t="shared" si="49"/>
        <v>12.061285530956013</v>
      </c>
      <c r="F61" s="117">
        <f t="shared" ref="F61:G61" si="64">F37/F13</f>
        <v>11.294826300496284</v>
      </c>
      <c r="G61" s="117">
        <f t="shared" si="64"/>
        <v>13.343641876226146</v>
      </c>
      <c r="H61" s="117">
        <f t="shared" ref="H61:J61" si="65">H37/H13</f>
        <v>19.202643817056646</v>
      </c>
      <c r="I61" s="117">
        <f t="shared" si="65"/>
        <v>21.0648262160991</v>
      </c>
      <c r="J61" s="117">
        <f t="shared" si="65"/>
        <v>18.932414982029183</v>
      </c>
      <c r="K61" s="116">
        <f t="shared" ref="K61:L61" si="66">K37/K13</f>
        <v>17.769057227527959</v>
      </c>
      <c r="L61" s="184">
        <f t="shared" si="66"/>
        <v>21.333406424698783</v>
      </c>
      <c r="N61" s="30">
        <f t="shared" si="53"/>
        <v>0.20059303943536783</v>
      </c>
    </row>
    <row r="62" spans="1:14" ht="20.100000000000001" customHeight="1" x14ac:dyDescent="0.25">
      <c r="A62" s="24"/>
      <c r="B62" t="s">
        <v>16</v>
      </c>
      <c r="C62" s="116">
        <f t="shared" si="49"/>
        <v>8.5465300809799558</v>
      </c>
      <c r="D62" s="117">
        <f t="shared" si="49"/>
        <v>10.986867547585044</v>
      </c>
      <c r="E62" s="117">
        <f t="shared" si="49"/>
        <v>8.4069324817011086</v>
      </c>
      <c r="F62" s="117">
        <f t="shared" ref="F62:G62" si="67">F38/F14</f>
        <v>8.1401663674342579</v>
      </c>
      <c r="G62" s="117">
        <f t="shared" si="67"/>
        <v>7.8997118247652534</v>
      </c>
      <c r="H62" s="117">
        <f t="shared" ref="H62:J62" si="68">H38/H14</f>
        <v>7.6815972604717064</v>
      </c>
      <c r="I62" s="117">
        <f t="shared" si="68"/>
        <v>10.309967981641332</v>
      </c>
      <c r="J62" s="117">
        <f t="shared" si="68"/>
        <v>12.044057724077474</v>
      </c>
      <c r="K62" s="116">
        <f t="shared" ref="K62:L62" si="69">K38/K14</f>
        <v>11.46997140846638</v>
      </c>
      <c r="L62" s="184">
        <f t="shared" si="69"/>
        <v>13.884547546387008</v>
      </c>
      <c r="N62" s="30">
        <f t="shared" si="53"/>
        <v>0.21051282971275295</v>
      </c>
    </row>
    <row r="63" spans="1:14" ht="20.100000000000001" customHeight="1" x14ac:dyDescent="0.25">
      <c r="A63" s="24"/>
      <c r="B63" t="s">
        <v>84</v>
      </c>
      <c r="C63" s="116">
        <f t="shared" si="49"/>
        <v>8.8219907864146805</v>
      </c>
      <c r="D63" s="117">
        <f t="shared" si="49"/>
        <v>7.9278075188695167</v>
      </c>
      <c r="E63" s="117">
        <f t="shared" si="49"/>
        <v>5.3059111054299448</v>
      </c>
      <c r="F63" s="117">
        <f t="shared" ref="F63:G63" si="70">F39/F15</f>
        <v>7.4216689735864705</v>
      </c>
      <c r="G63" s="117">
        <f t="shared" si="70"/>
        <v>7.9880684466342631</v>
      </c>
      <c r="H63" s="117">
        <f t="shared" ref="H63:J63" si="71">H39/H15</f>
        <v>7.3332827086244254</v>
      </c>
      <c r="I63" s="117">
        <f t="shared" si="71"/>
        <v>7.0720974551378646</v>
      </c>
      <c r="J63" s="117">
        <f t="shared" si="71"/>
        <v>8.2979511874870333</v>
      </c>
      <c r="K63" s="116">
        <f t="shared" ref="K63:L63" si="72">K39/K15</f>
        <v>7.4111068867706207</v>
      </c>
      <c r="L63" s="184">
        <f t="shared" si="72"/>
        <v>10.965510437632549</v>
      </c>
      <c r="N63" s="30">
        <f t="shared" si="53"/>
        <v>0.47960495040313128</v>
      </c>
    </row>
    <row r="64" spans="1:14" ht="20.100000000000001" customHeight="1" x14ac:dyDescent="0.25">
      <c r="A64" s="24"/>
      <c r="B64" t="s">
        <v>9</v>
      </c>
      <c r="C64" s="116">
        <f t="shared" si="49"/>
        <v>8.6157584549226236</v>
      </c>
      <c r="D64" s="117">
        <f t="shared" si="49"/>
        <v>9.2267089803991489</v>
      </c>
      <c r="E64" s="117">
        <f t="shared" si="49"/>
        <v>10.043909773256988</v>
      </c>
      <c r="F64" s="117">
        <f t="shared" ref="F64:G64" si="73">F40/F16</f>
        <v>9.7347836212761418</v>
      </c>
      <c r="G64" s="117">
        <f t="shared" si="73"/>
        <v>11.959347444545473</v>
      </c>
      <c r="H64" s="117">
        <f t="shared" ref="H64:J64" si="74">H40/H16</f>
        <v>11.144735654047807</v>
      </c>
      <c r="I64" s="117">
        <f t="shared" si="74"/>
        <v>11.392126811655588</v>
      </c>
      <c r="J64" s="117">
        <f t="shared" si="74"/>
        <v>12.103903495726206</v>
      </c>
      <c r="K64" s="116">
        <f t="shared" ref="K64:L64" si="75">K40/K16</f>
        <v>11.948386062373721</v>
      </c>
      <c r="L64" s="184">
        <f t="shared" si="75"/>
        <v>12.635959808765278</v>
      </c>
      <c r="N64" s="30">
        <f t="shared" si="53"/>
        <v>5.7545323929293964E-2</v>
      </c>
    </row>
    <row r="65" spans="1:42" ht="20.100000000000001" customHeight="1" x14ac:dyDescent="0.25">
      <c r="A65" s="24"/>
      <c r="B65" t="s">
        <v>12</v>
      </c>
      <c r="C65" s="116">
        <f t="shared" si="49"/>
        <v>6.5114133195300425</v>
      </c>
      <c r="D65" s="117">
        <f t="shared" si="49"/>
        <v>6.194533158108551</v>
      </c>
      <c r="E65" s="117">
        <f t="shared" si="49"/>
        <v>5.8572628598213905</v>
      </c>
      <c r="F65" s="117">
        <f t="shared" ref="F65:G65" si="76">F41/F17</f>
        <v>4.6456746925895409</v>
      </c>
      <c r="G65" s="117">
        <f t="shared" si="76"/>
        <v>5.0539941688228893</v>
      </c>
      <c r="H65" s="117">
        <f t="shared" ref="H65:J65" si="77">H41/H17</f>
        <v>5.2067475807992807</v>
      </c>
      <c r="I65" s="117">
        <f t="shared" si="77"/>
        <v>5.6523711767470823</v>
      </c>
      <c r="J65" s="117">
        <f t="shared" si="77"/>
        <v>6.2738833810337624</v>
      </c>
      <c r="K65" s="116">
        <f t="shared" ref="K65:L65" si="78">K41/K17</f>
        <v>5.8289530759753889</v>
      </c>
      <c r="L65" s="184">
        <f t="shared" si="78"/>
        <v>6.809771951549374</v>
      </c>
      <c r="N65" s="30">
        <f t="shared" si="53"/>
        <v>0.16826673036990603</v>
      </c>
    </row>
    <row r="66" spans="1:42" ht="20.100000000000001" customHeight="1" x14ac:dyDescent="0.25">
      <c r="A66" s="24"/>
      <c r="B66" t="s">
        <v>11</v>
      </c>
      <c r="C66" s="116">
        <f t="shared" si="49"/>
        <v>9.4593915192518825</v>
      </c>
      <c r="D66" s="117">
        <f t="shared" si="49"/>
        <v>9.8262393081334114</v>
      </c>
      <c r="E66" s="117">
        <f t="shared" si="49"/>
        <v>9.8714347596235577</v>
      </c>
      <c r="F66" s="117">
        <f t="shared" ref="F66:G66" si="79">F42/F18</f>
        <v>9.5642067097241092</v>
      </c>
      <c r="G66" s="117">
        <f t="shared" si="79"/>
        <v>8.986912153786843</v>
      </c>
      <c r="H66" s="117">
        <f t="shared" ref="H66:J66" si="80">H42/H18</f>
        <v>9.5622009717787151</v>
      </c>
      <c r="I66" s="117">
        <f t="shared" si="80"/>
        <v>9.9430058177758394</v>
      </c>
      <c r="J66" s="117">
        <f t="shared" si="80"/>
        <v>9.7784277472970142</v>
      </c>
      <c r="K66" s="116">
        <f t="shared" ref="K66:L66" si="81">K42/K18</f>
        <v>9.6515269337496807</v>
      </c>
      <c r="L66" s="184">
        <f t="shared" si="81"/>
        <v>10.515241928114065</v>
      </c>
      <c r="N66" s="30">
        <f t="shared" si="53"/>
        <v>8.9489984361347641E-2</v>
      </c>
    </row>
    <row r="67" spans="1:42" s="1" customFormat="1" ht="20.100000000000001" customHeight="1" x14ac:dyDescent="0.25">
      <c r="A67" s="24"/>
      <c r="B67" t="s">
        <v>6</v>
      </c>
      <c r="C67" s="116">
        <f t="shared" si="49"/>
        <v>10.43620664331918</v>
      </c>
      <c r="D67" s="117">
        <f t="shared" si="49"/>
        <v>10.88841256916583</v>
      </c>
      <c r="E67" s="117">
        <f t="shared" si="49"/>
        <v>11.564204729106528</v>
      </c>
      <c r="F67" s="117">
        <f t="shared" ref="F67:G67" si="82">F43/F19</f>
        <v>11.385769200869499</v>
      </c>
      <c r="G67" s="117">
        <f t="shared" si="82"/>
        <v>11.546971243508999</v>
      </c>
      <c r="H67" s="117">
        <f t="shared" ref="H67:J67" si="83">H43/H19</f>
        <v>11.892505266359258</v>
      </c>
      <c r="I67" s="117">
        <f t="shared" si="83"/>
        <v>12.303110718382822</v>
      </c>
      <c r="J67" s="117">
        <f t="shared" si="83"/>
        <v>13.047184442439301</v>
      </c>
      <c r="K67" s="116">
        <f t="shared" ref="K67:L67" si="84">K43/K19</f>
        <v>12.829518596292232</v>
      </c>
      <c r="L67" s="184">
        <f t="shared" si="84"/>
        <v>14.355030830557013</v>
      </c>
      <c r="M67"/>
      <c r="N67" s="30">
        <f t="shared" si="53"/>
        <v>0.11890642839129274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si="49"/>
        <v>17.343538291795131</v>
      </c>
      <c r="D68" s="121">
        <f t="shared" si="49"/>
        <v>15.135612348541587</v>
      </c>
      <c r="E68" s="121">
        <f t="shared" si="49"/>
        <v>17.897327696503972</v>
      </c>
      <c r="F68" s="121">
        <f t="shared" ref="F68:G68" si="85">F44/F20</f>
        <v>17.227658366505111</v>
      </c>
      <c r="G68" s="121">
        <f t="shared" si="85"/>
        <v>17.857502174372957</v>
      </c>
      <c r="H68" s="121">
        <f t="shared" ref="H68:J68" si="86">H44/H20</f>
        <v>18.798711710200049</v>
      </c>
      <c r="I68" s="121">
        <f t="shared" si="86"/>
        <v>17.919003784753031</v>
      </c>
      <c r="J68" s="121">
        <f t="shared" si="86"/>
        <v>19.249864565288743</v>
      </c>
      <c r="K68" s="116">
        <f t="shared" ref="K68:L68" si="87">K44/K20</f>
        <v>18.381015105650075</v>
      </c>
      <c r="L68" s="184">
        <f t="shared" si="87"/>
        <v>21.477763467717548</v>
      </c>
      <c r="N68" s="34">
        <f t="shared" si="53"/>
        <v>0.16847537223967429</v>
      </c>
    </row>
    <row r="69" spans="1:42" ht="20.100000000000001" customHeight="1" thickBot="1" x14ac:dyDescent="0.3">
      <c r="A69" s="5" t="s">
        <v>45</v>
      </c>
      <c r="B69" s="6"/>
      <c r="C69" s="123">
        <f t="shared" si="49"/>
        <v>4.3607267461763808</v>
      </c>
      <c r="D69" s="124">
        <f t="shared" si="49"/>
        <v>4.3688660485568471</v>
      </c>
      <c r="E69" s="124">
        <f t="shared" si="49"/>
        <v>4.2553963546621869</v>
      </c>
      <c r="F69" s="124">
        <f t="shared" ref="F69:G69" si="88">F45/F21</f>
        <v>4.2796460972023116</v>
      </c>
      <c r="G69" s="124">
        <f t="shared" si="88"/>
        <v>4.2715930980478385</v>
      </c>
      <c r="H69" s="124">
        <f t="shared" ref="H69:J69" si="89">H45/H21</f>
        <v>4.3261342870984061</v>
      </c>
      <c r="I69" s="124">
        <f t="shared" si="89"/>
        <v>4.6533673606666452</v>
      </c>
      <c r="J69" s="124">
        <f t="shared" si="89"/>
        <v>5.0397900821154797</v>
      </c>
      <c r="K69" s="123">
        <f t="shared" ref="K69:L69" si="90">K45/K21</f>
        <v>4.5171620095602734</v>
      </c>
      <c r="L69" s="185">
        <f t="shared" si="90"/>
        <v>4.6604648179650292</v>
      </c>
      <c r="N69" s="23">
        <f t="shared" si="53"/>
        <v>3.1724079876140142E-2</v>
      </c>
    </row>
    <row r="70" spans="1:42" ht="20.100000000000001" customHeight="1" x14ac:dyDescent="0.25">
      <c r="A70" s="24"/>
      <c r="B70" t="s">
        <v>4</v>
      </c>
      <c r="C70" s="116">
        <f t="shared" si="49"/>
        <v>3.1413348569399915</v>
      </c>
      <c r="D70" s="117">
        <f t="shared" si="49"/>
        <v>4.3284595703762214</v>
      </c>
      <c r="E70" s="117">
        <f t="shared" si="49"/>
        <v>3.1386516925936014</v>
      </c>
      <c r="F70" s="117">
        <f t="shared" ref="F70:G70" si="91">F46/F22</f>
        <v>6.0754139030935139</v>
      </c>
      <c r="G70" s="117">
        <f t="shared" si="91"/>
        <v>7.2685314138173851</v>
      </c>
      <c r="H70" s="117">
        <f t="shared" ref="H70:J70" si="92">H46/H22</f>
        <v>6.5255867000418615</v>
      </c>
      <c r="I70" s="117">
        <f t="shared" si="92"/>
        <v>6.7376958752480745</v>
      </c>
      <c r="J70" s="117">
        <f t="shared" si="92"/>
        <v>9.4737368559456296</v>
      </c>
      <c r="K70" s="116">
        <f t="shared" ref="K70:L70" si="93">K46/K22</f>
        <v>7.9650960925428773</v>
      </c>
      <c r="L70" s="184">
        <f t="shared" si="93"/>
        <v>8.7420061858052858</v>
      </c>
      <c r="N70" s="241">
        <f t="shared" si="53"/>
        <v>9.7539324602721508E-2</v>
      </c>
    </row>
    <row r="71" spans="1:42" ht="20.100000000000001" customHeight="1" thickBot="1" x14ac:dyDescent="0.3">
      <c r="A71" s="24"/>
      <c r="B71" t="s">
        <v>3</v>
      </c>
      <c r="C71" s="120">
        <f t="shared" si="49"/>
        <v>4.3699453667179951</v>
      </c>
      <c r="D71" s="117">
        <f t="shared" si="49"/>
        <v>4.3690461229431028</v>
      </c>
      <c r="E71" s="117">
        <f t="shared" si="49"/>
        <v>4.2580664307500946</v>
      </c>
      <c r="F71" s="117">
        <f t="shared" ref="F71:G71" si="94">F47/F23</f>
        <v>4.2757988184197595</v>
      </c>
      <c r="G71" s="117">
        <f t="shared" si="94"/>
        <v>4.259372905848462</v>
      </c>
      <c r="H71" s="117">
        <f t="shared" ref="H71:J71" si="95">H47/H23</f>
        <v>4.307730186716701</v>
      </c>
      <c r="I71" s="117">
        <f t="shared" si="95"/>
        <v>4.6375574647797055</v>
      </c>
      <c r="J71" s="117">
        <f t="shared" si="95"/>
        <v>5.0056402504795692</v>
      </c>
      <c r="K71" s="116">
        <f t="shared" ref="K71:L71" si="96">K47/K23</f>
        <v>4.4928194551107614</v>
      </c>
      <c r="L71" s="184">
        <f t="shared" si="96"/>
        <v>4.6271559007095</v>
      </c>
      <c r="N71" s="34">
        <f t="shared" si="53"/>
        <v>2.990025460424979E-2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97">C48/C24</f>
        <v>6.2654848542489967</v>
      </c>
      <c r="D72" s="127">
        <f t="shared" si="97"/>
        <v>6.4560462042243847</v>
      </c>
      <c r="E72" s="127">
        <f t="shared" si="97"/>
        <v>6.5952788640868016</v>
      </c>
      <c r="F72" s="127">
        <f t="shared" ref="F72:G72" si="98">F48/F24</f>
        <v>6.5978985402664216</v>
      </c>
      <c r="G72" s="127">
        <f t="shared" si="98"/>
        <v>6.5158732455828323</v>
      </c>
      <c r="H72" s="127">
        <f t="shared" ref="H72:J72" si="99">H48/H24</f>
        <v>6.7580608668459456</v>
      </c>
      <c r="I72" s="127">
        <f t="shared" si="99"/>
        <v>7.023410824484877</v>
      </c>
      <c r="J72" s="127">
        <f t="shared" si="99"/>
        <v>7.5279390190360234</v>
      </c>
      <c r="K72" s="186">
        <f t="shared" ref="K72:L72" si="100">K48/K24</f>
        <v>7.0765017396834695</v>
      </c>
      <c r="L72" s="187">
        <f t="shared" si="100"/>
        <v>7.8920889157718443</v>
      </c>
      <c r="N72" s="128">
        <f t="shared" si="53"/>
        <v>0.11525287579804309</v>
      </c>
    </row>
    <row r="74" spans="1:42" ht="15.75" x14ac:dyDescent="0.25">
      <c r="A74" s="99" t="s">
        <v>38</v>
      </c>
    </row>
  </sheetData>
  <mergeCells count="51">
    <mergeCell ref="I29:I30"/>
    <mergeCell ref="T5:T6"/>
    <mergeCell ref="T29:T30"/>
    <mergeCell ref="I53:I54"/>
    <mergeCell ref="Y5:Z5"/>
    <mergeCell ref="U29:U30"/>
    <mergeCell ref="Y29:Z29"/>
    <mergeCell ref="U5:U6"/>
    <mergeCell ref="O29:O30"/>
    <mergeCell ref="P29:P30"/>
    <mergeCell ref="O5:O6"/>
    <mergeCell ref="P5:P6"/>
    <mergeCell ref="S5:S6"/>
    <mergeCell ref="S29:S30"/>
    <mergeCell ref="Q5:Q6"/>
    <mergeCell ref="Q29:Q30"/>
    <mergeCell ref="R5:R6"/>
    <mergeCell ref="R29:R30"/>
    <mergeCell ref="V5:W5"/>
    <mergeCell ref="V29:W29"/>
    <mergeCell ref="A29:B30"/>
    <mergeCell ref="C29:C30"/>
    <mergeCell ref="D29:D30"/>
    <mergeCell ref="E29:E30"/>
    <mergeCell ref="N29:N30"/>
    <mergeCell ref="J29:J30"/>
    <mergeCell ref="H29:H30"/>
    <mergeCell ref="F29:F30"/>
    <mergeCell ref="G29:G30"/>
    <mergeCell ref="K29:L29"/>
    <mergeCell ref="A5:B6"/>
    <mergeCell ref="C5:C6"/>
    <mergeCell ref="D5:D6"/>
    <mergeCell ref="E5:E6"/>
    <mergeCell ref="N5:N6"/>
    <mergeCell ref="J5:J6"/>
    <mergeCell ref="K5:L5"/>
    <mergeCell ref="H5:H6"/>
    <mergeCell ref="F5:F6"/>
    <mergeCell ref="G5:G6"/>
    <mergeCell ref="I5:I6"/>
    <mergeCell ref="A53:B54"/>
    <mergeCell ref="C53:C54"/>
    <mergeCell ref="D53:D54"/>
    <mergeCell ref="E53:E54"/>
    <mergeCell ref="N53:N54"/>
    <mergeCell ref="J53:J54"/>
    <mergeCell ref="H53:H54"/>
    <mergeCell ref="F53:F54"/>
    <mergeCell ref="G53:G54"/>
    <mergeCell ref="K53:L53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7:W24 Y8:Y10 V31:W48 Y31:Z34 K55:L58 N55:N58 Y7 Y12:Y23 Y36:Z48 Z35 K60:L72 N60:N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2024-08-09T10:34:26Z</dcterms:modified>
</cp:coreProperties>
</file>